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braunova\Documents\veřejné zakázky\rekonstrukce lesních cest 2018\cesty asfalty\3_UP 31_LC Mumlavska\"/>
    </mc:Choice>
  </mc:AlternateContent>
  <bookViews>
    <workbookView xWindow="0" yWindow="0" windowWidth="23040" windowHeight="9396"/>
  </bookViews>
  <sheets>
    <sheet name="Rekapitulace stavby" sheetId="1" r:id="rId1"/>
    <sheet name="SO 101.1 - LC Mumlavská -..." sheetId="2" r:id="rId2"/>
    <sheet name="SO 101.2 - LC Mumlavská -..." sheetId="3" r:id="rId3"/>
    <sheet name="SO 101.3 - LC Mumlavská -..." sheetId="4" r:id="rId4"/>
    <sheet name="Pokyny pro vyplnění" sheetId="5" r:id="rId5"/>
  </sheets>
  <definedNames>
    <definedName name="_xlnm._FilterDatabase" localSheetId="1" hidden="1">'SO 101.1 - LC Mumlavská -...'!$C$88:$K$297</definedName>
    <definedName name="_xlnm._FilterDatabase" localSheetId="2" hidden="1">'SO 101.2 - LC Mumlavská -...'!$C$88:$K$290</definedName>
    <definedName name="_xlnm._FilterDatabase" localSheetId="3" hidden="1">'SO 101.3 - LC Mumlavská -...'!$C$88:$K$292</definedName>
    <definedName name="_xlnm.Print_Titles" localSheetId="0">'Rekapitulace stavby'!$49:$49</definedName>
    <definedName name="_xlnm.Print_Titles" localSheetId="1">'SO 101.1 - LC Mumlavská -...'!$88:$88</definedName>
    <definedName name="_xlnm.Print_Titles" localSheetId="2">'SO 101.2 - LC Mumlavská -...'!$88:$88</definedName>
    <definedName name="_xlnm.Print_Titles" localSheetId="3">'SO 101.3 - LC Mumlavská -...'!$88:$88</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 name="_xlnm.Print_Area" localSheetId="1">'SO 101.1 - LC Mumlavská -...'!$C$4:$J$36,'SO 101.1 - LC Mumlavská -...'!$C$42:$J$70,'SO 101.1 - LC Mumlavská -...'!$C$76:$K$297</definedName>
    <definedName name="_xlnm.Print_Area" localSheetId="2">'SO 101.2 - LC Mumlavská -...'!$C$4:$J$36,'SO 101.2 - LC Mumlavská -...'!$C$42:$J$70,'SO 101.2 - LC Mumlavská -...'!$C$76:$K$290</definedName>
    <definedName name="_xlnm.Print_Area" localSheetId="3">'SO 101.3 - LC Mumlavská -...'!$C$4:$J$36,'SO 101.3 - LC Mumlavská -...'!$C$42:$J$70,'SO 101.3 - LC Mumlavská -...'!$C$76:$K$292</definedName>
  </definedNames>
  <calcPr calcId="152511"/>
</workbook>
</file>

<file path=xl/calcChain.xml><?xml version="1.0" encoding="utf-8"?>
<calcChain xmlns="http://schemas.openxmlformats.org/spreadsheetml/2006/main">
  <c r="AY54" i="1" l="1"/>
  <c r="AX54" i="1"/>
  <c r="BI291" i="4"/>
  <c r="BH291" i="4"/>
  <c r="BG291" i="4"/>
  <c r="BF291" i="4"/>
  <c r="T291" i="4"/>
  <c r="R291" i="4"/>
  <c r="P291" i="4"/>
  <c r="BK291" i="4"/>
  <c r="J291" i="4"/>
  <c r="BE291" i="4"/>
  <c r="BI289" i="4"/>
  <c r="BH289" i="4"/>
  <c r="BG289" i="4"/>
  <c r="BF289" i="4"/>
  <c r="T289" i="4"/>
  <c r="R289" i="4"/>
  <c r="P289" i="4"/>
  <c r="BK289" i="4"/>
  <c r="J289" i="4"/>
  <c r="BE289" i="4"/>
  <c r="BI285" i="4"/>
  <c r="BH285" i="4"/>
  <c r="BG285" i="4"/>
  <c r="BF285" i="4"/>
  <c r="T285" i="4"/>
  <c r="R285" i="4"/>
  <c r="P285" i="4"/>
  <c r="BK285" i="4"/>
  <c r="J285" i="4"/>
  <c r="BE285" i="4"/>
  <c r="BI283" i="4"/>
  <c r="BH283" i="4"/>
  <c r="BG283" i="4"/>
  <c r="BF283" i="4"/>
  <c r="T283" i="4"/>
  <c r="R283" i="4"/>
  <c r="P283" i="4"/>
  <c r="BK283" i="4"/>
  <c r="J283" i="4"/>
  <c r="BE283" i="4" s="1"/>
  <c r="BI279" i="4"/>
  <c r="BH279" i="4"/>
  <c r="BG279" i="4"/>
  <c r="BF279" i="4"/>
  <c r="T279" i="4"/>
  <c r="T278" i="4"/>
  <c r="T277" i="4" s="1"/>
  <c r="R279" i="4"/>
  <c r="R278" i="4" s="1"/>
  <c r="R277" i="4" s="1"/>
  <c r="P279" i="4"/>
  <c r="P278" i="4"/>
  <c r="P277" i="4" s="1"/>
  <c r="BK279" i="4"/>
  <c r="BK278" i="4" s="1"/>
  <c r="J279" i="4"/>
  <c r="BE279" i="4"/>
  <c r="BI275" i="4"/>
  <c r="BH275" i="4"/>
  <c r="BG275" i="4"/>
  <c r="BF275" i="4"/>
  <c r="T275" i="4"/>
  <c r="T274" i="4"/>
  <c r="R275" i="4"/>
  <c r="R274" i="4"/>
  <c r="P275" i="4"/>
  <c r="P274" i="4"/>
  <c r="BK275" i="4"/>
  <c r="BK274" i="4"/>
  <c r="J274" i="4" s="1"/>
  <c r="J275" i="4"/>
  <c r="BE275" i="4"/>
  <c r="J67" i="4"/>
  <c r="BI270" i="4"/>
  <c r="BH270" i="4"/>
  <c r="BG270" i="4"/>
  <c r="BF270" i="4"/>
  <c r="T270" i="4"/>
  <c r="R270" i="4"/>
  <c r="P270" i="4"/>
  <c r="BK270" i="4"/>
  <c r="J270" i="4"/>
  <c r="BE270" i="4"/>
  <c r="BI266" i="4"/>
  <c r="BH266" i="4"/>
  <c r="BG266" i="4"/>
  <c r="BF266" i="4"/>
  <c r="T266" i="4"/>
  <c r="R266" i="4"/>
  <c r="P266" i="4"/>
  <c r="BK266" i="4"/>
  <c r="J266" i="4"/>
  <c r="BE266" i="4"/>
  <c r="BI262" i="4"/>
  <c r="BH262" i="4"/>
  <c r="BG262" i="4"/>
  <c r="BF262" i="4"/>
  <c r="T262" i="4"/>
  <c r="R262" i="4"/>
  <c r="P262" i="4"/>
  <c r="BK262" i="4"/>
  <c r="J262" i="4"/>
  <c r="BE262" i="4"/>
  <c r="BI259" i="4"/>
  <c r="BH259" i="4"/>
  <c r="BG259" i="4"/>
  <c r="BF259" i="4"/>
  <c r="T259" i="4"/>
  <c r="R259" i="4"/>
  <c r="P259" i="4"/>
  <c r="BK259" i="4"/>
  <c r="J259" i="4"/>
  <c r="BE259" i="4"/>
  <c r="BI252" i="4"/>
  <c r="BH252" i="4"/>
  <c r="BG252" i="4"/>
  <c r="BF252" i="4"/>
  <c r="T252" i="4"/>
  <c r="T251" i="4"/>
  <c r="R252" i="4"/>
  <c r="R251" i="4"/>
  <c r="P252" i="4"/>
  <c r="P251" i="4"/>
  <c r="BK252" i="4"/>
  <c r="BK251" i="4"/>
  <c r="J251" i="4" s="1"/>
  <c r="J66" i="4" s="1"/>
  <c r="J252" i="4"/>
  <c r="BE252" i="4" s="1"/>
  <c r="BI249" i="4"/>
  <c r="BH249" i="4"/>
  <c r="BG249" i="4"/>
  <c r="BF249" i="4"/>
  <c r="T249" i="4"/>
  <c r="R249" i="4"/>
  <c r="P249" i="4"/>
  <c r="BK249" i="4"/>
  <c r="J249" i="4"/>
  <c r="BE249" i="4"/>
  <c r="BI245" i="4"/>
  <c r="BH245" i="4"/>
  <c r="BG245" i="4"/>
  <c r="BF245" i="4"/>
  <c r="T245" i="4"/>
  <c r="R245" i="4"/>
  <c r="P245" i="4"/>
  <c r="BK245" i="4"/>
  <c r="J245" i="4"/>
  <c r="BE245" i="4"/>
  <c r="BI241" i="4"/>
  <c r="BH241" i="4"/>
  <c r="BG241" i="4"/>
  <c r="BF241" i="4"/>
  <c r="T241" i="4"/>
  <c r="R241" i="4"/>
  <c r="P241" i="4"/>
  <c r="BK241" i="4"/>
  <c r="J241" i="4"/>
  <c r="BE241" i="4"/>
  <c r="BI237" i="4"/>
  <c r="BH237" i="4"/>
  <c r="BG237" i="4"/>
  <c r="BF237" i="4"/>
  <c r="T237" i="4"/>
  <c r="R237" i="4"/>
  <c r="P237" i="4"/>
  <c r="BK237" i="4"/>
  <c r="J237" i="4"/>
  <c r="BE237" i="4"/>
  <c r="BI233" i="4"/>
  <c r="BH233" i="4"/>
  <c r="BG233" i="4"/>
  <c r="BF233" i="4"/>
  <c r="T233" i="4"/>
  <c r="R233" i="4"/>
  <c r="P233" i="4"/>
  <c r="BK233" i="4"/>
  <c r="J233" i="4"/>
  <c r="BE233" i="4"/>
  <c r="BI229" i="4"/>
  <c r="BH229" i="4"/>
  <c r="BG229" i="4"/>
  <c r="BF229" i="4"/>
  <c r="T229" i="4"/>
  <c r="R229" i="4"/>
  <c r="P229" i="4"/>
  <c r="BK229" i="4"/>
  <c r="J229" i="4"/>
  <c r="BE229" i="4"/>
  <c r="BI225" i="4"/>
  <c r="BH225" i="4"/>
  <c r="BG225" i="4"/>
  <c r="BF225" i="4"/>
  <c r="T225" i="4"/>
  <c r="R225" i="4"/>
  <c r="P225" i="4"/>
  <c r="BK225" i="4"/>
  <c r="J225" i="4"/>
  <c r="BE225" i="4"/>
  <c r="BI221" i="4"/>
  <c r="BH221" i="4"/>
  <c r="BG221" i="4"/>
  <c r="BF221" i="4"/>
  <c r="T221" i="4"/>
  <c r="R221" i="4"/>
  <c r="P221" i="4"/>
  <c r="BK221" i="4"/>
  <c r="J221" i="4"/>
  <c r="BE221" i="4"/>
  <c r="BI217" i="4"/>
  <c r="BH217" i="4"/>
  <c r="BG217" i="4"/>
  <c r="BF217" i="4"/>
  <c r="T217" i="4"/>
  <c r="R217" i="4"/>
  <c r="P217" i="4"/>
  <c r="BK217" i="4"/>
  <c r="J217" i="4"/>
  <c r="BE217" i="4"/>
  <c r="BI214" i="4"/>
  <c r="BH214" i="4"/>
  <c r="BG214" i="4"/>
  <c r="BF214" i="4"/>
  <c r="T214" i="4"/>
  <c r="R214" i="4"/>
  <c r="P214" i="4"/>
  <c r="BK214" i="4"/>
  <c r="J214" i="4"/>
  <c r="BE214" i="4"/>
  <c r="BI210" i="4"/>
  <c r="BH210" i="4"/>
  <c r="BG210" i="4"/>
  <c r="BF210" i="4"/>
  <c r="T210" i="4"/>
  <c r="R210" i="4"/>
  <c r="P210" i="4"/>
  <c r="BK210" i="4"/>
  <c r="J210" i="4"/>
  <c r="BE210" i="4"/>
  <c r="BI207" i="4"/>
  <c r="BH207" i="4"/>
  <c r="BG207" i="4"/>
  <c r="BF207" i="4"/>
  <c r="T207" i="4"/>
  <c r="R207" i="4"/>
  <c r="P207" i="4"/>
  <c r="BK207" i="4"/>
  <c r="J207" i="4"/>
  <c r="BE207" i="4"/>
  <c r="BI203" i="4"/>
  <c r="BH203" i="4"/>
  <c r="BG203" i="4"/>
  <c r="BF203" i="4"/>
  <c r="T203" i="4"/>
  <c r="T202" i="4"/>
  <c r="R203" i="4"/>
  <c r="R202" i="4"/>
  <c r="P203" i="4"/>
  <c r="P202" i="4"/>
  <c r="BK203" i="4"/>
  <c r="BK202" i="4"/>
  <c r="J202" i="4" s="1"/>
  <c r="J203" i="4"/>
  <c r="BE203" i="4" s="1"/>
  <c r="J65" i="4"/>
  <c r="BI201" i="4"/>
  <c r="BH201" i="4"/>
  <c r="BG201" i="4"/>
  <c r="BF201" i="4"/>
  <c r="T201" i="4"/>
  <c r="R201" i="4"/>
  <c r="P201" i="4"/>
  <c r="BK201" i="4"/>
  <c r="BK196" i="4" s="1"/>
  <c r="J196" i="4" s="1"/>
  <c r="J64" i="4" s="1"/>
  <c r="J201" i="4"/>
  <c r="BE201" i="4"/>
  <c r="BI197" i="4"/>
  <c r="BH197" i="4"/>
  <c r="BG197" i="4"/>
  <c r="BF197" i="4"/>
  <c r="T197" i="4"/>
  <c r="T196" i="4"/>
  <c r="R197" i="4"/>
  <c r="R196" i="4"/>
  <c r="P197" i="4"/>
  <c r="P196" i="4"/>
  <c r="BK197" i="4"/>
  <c r="J197" i="4"/>
  <c r="BE197" i="4" s="1"/>
  <c r="BI192" i="4"/>
  <c r="BH192" i="4"/>
  <c r="BG192" i="4"/>
  <c r="BF192" i="4"/>
  <c r="T192" i="4"/>
  <c r="T191" i="4"/>
  <c r="R192" i="4"/>
  <c r="R191" i="4" s="1"/>
  <c r="P192" i="4"/>
  <c r="P191" i="4"/>
  <c r="BK192" i="4"/>
  <c r="BK191" i="4" s="1"/>
  <c r="J191" i="4" s="1"/>
  <c r="J63" i="4" s="1"/>
  <c r="J192" i="4"/>
  <c r="BE192" i="4" s="1"/>
  <c r="BI187" i="4"/>
  <c r="BH187" i="4"/>
  <c r="BG187" i="4"/>
  <c r="BF187" i="4"/>
  <c r="T187" i="4"/>
  <c r="R187" i="4"/>
  <c r="P187" i="4"/>
  <c r="BK187" i="4"/>
  <c r="J187" i="4"/>
  <c r="BE187" i="4"/>
  <c r="BI183" i="4"/>
  <c r="BH183" i="4"/>
  <c r="BG183" i="4"/>
  <c r="BF183" i="4"/>
  <c r="T183" i="4"/>
  <c r="R183" i="4"/>
  <c r="P183" i="4"/>
  <c r="BK183" i="4"/>
  <c r="J183" i="4"/>
  <c r="BE183" i="4" s="1"/>
  <c r="BI179" i="4"/>
  <c r="BH179" i="4"/>
  <c r="BG179" i="4"/>
  <c r="BF179" i="4"/>
  <c r="T179" i="4"/>
  <c r="R179" i="4"/>
  <c r="R173" i="4" s="1"/>
  <c r="P179" i="4"/>
  <c r="BK179" i="4"/>
  <c r="J179" i="4"/>
  <c r="BE179" i="4"/>
  <c r="BI174" i="4"/>
  <c r="BH174" i="4"/>
  <c r="BG174" i="4"/>
  <c r="BF174" i="4"/>
  <c r="T174" i="4"/>
  <c r="T173" i="4" s="1"/>
  <c r="R174" i="4"/>
  <c r="P174" i="4"/>
  <c r="P173" i="4" s="1"/>
  <c r="BK174" i="4"/>
  <c r="BK173" i="4"/>
  <c r="J173" i="4" s="1"/>
  <c r="J62" i="4" s="1"/>
  <c r="J174" i="4"/>
  <c r="BE174" i="4"/>
  <c r="BI169" i="4"/>
  <c r="BH169" i="4"/>
  <c r="BG169" i="4"/>
  <c r="BF169" i="4"/>
  <c r="T169" i="4"/>
  <c r="T168" i="4" s="1"/>
  <c r="R169" i="4"/>
  <c r="R168" i="4"/>
  <c r="P169" i="4"/>
  <c r="P168" i="4" s="1"/>
  <c r="BK169" i="4"/>
  <c r="BK168" i="4"/>
  <c r="J168" i="4" s="1"/>
  <c r="J169" i="4"/>
  <c r="BE169" i="4"/>
  <c r="J61" i="4"/>
  <c r="BI164" i="4"/>
  <c r="BH164" i="4"/>
  <c r="BG164" i="4"/>
  <c r="BF164" i="4"/>
  <c r="T164" i="4"/>
  <c r="R164" i="4"/>
  <c r="P164" i="4"/>
  <c r="BK164" i="4"/>
  <c r="J164" i="4"/>
  <c r="BE164" i="4"/>
  <c r="BI160" i="4"/>
  <c r="BH160" i="4"/>
  <c r="BG160" i="4"/>
  <c r="BF160" i="4"/>
  <c r="T160" i="4"/>
  <c r="T159" i="4"/>
  <c r="R160" i="4"/>
  <c r="R159" i="4" s="1"/>
  <c r="P160" i="4"/>
  <c r="P159" i="4"/>
  <c r="BK160" i="4"/>
  <c r="BK159" i="4" s="1"/>
  <c r="J159" i="4" s="1"/>
  <c r="J60" i="4" s="1"/>
  <c r="J160" i="4"/>
  <c r="BE160" i="4" s="1"/>
  <c r="BI155" i="4"/>
  <c r="BH155" i="4"/>
  <c r="BG155" i="4"/>
  <c r="BF155" i="4"/>
  <c r="T155" i="4"/>
  <c r="R155" i="4"/>
  <c r="P155" i="4"/>
  <c r="BK155" i="4"/>
  <c r="J155" i="4"/>
  <c r="BE155" i="4"/>
  <c r="BI153" i="4"/>
  <c r="BH153" i="4"/>
  <c r="BG153" i="4"/>
  <c r="BF153" i="4"/>
  <c r="T153" i="4"/>
  <c r="R153" i="4"/>
  <c r="P153" i="4"/>
  <c r="BK153" i="4"/>
  <c r="J153" i="4"/>
  <c r="BE153" i="4" s="1"/>
  <c r="BI149" i="4"/>
  <c r="BH149" i="4"/>
  <c r="BG149" i="4"/>
  <c r="BF149" i="4"/>
  <c r="T149" i="4"/>
  <c r="R149" i="4"/>
  <c r="R144" i="4" s="1"/>
  <c r="P149" i="4"/>
  <c r="BK149" i="4"/>
  <c r="J149" i="4"/>
  <c r="BE149" i="4"/>
  <c r="BI145" i="4"/>
  <c r="BH145" i="4"/>
  <c r="BG145" i="4"/>
  <c r="BF145" i="4"/>
  <c r="T145" i="4"/>
  <c r="T144" i="4" s="1"/>
  <c r="R145" i="4"/>
  <c r="P145" i="4"/>
  <c r="P144" i="4" s="1"/>
  <c r="BK145" i="4"/>
  <c r="BK144" i="4"/>
  <c r="J144" i="4" s="1"/>
  <c r="J59" i="4" s="1"/>
  <c r="J145" i="4"/>
  <c r="BE145" i="4"/>
  <c r="BI139" i="4"/>
  <c r="BH139" i="4"/>
  <c r="BG139" i="4"/>
  <c r="BF139" i="4"/>
  <c r="T139" i="4"/>
  <c r="R139" i="4"/>
  <c r="P139" i="4"/>
  <c r="BK139" i="4"/>
  <c r="J139" i="4"/>
  <c r="BE139" i="4" s="1"/>
  <c r="BI137" i="4"/>
  <c r="BH137" i="4"/>
  <c r="BG137" i="4"/>
  <c r="BF137" i="4"/>
  <c r="T137" i="4"/>
  <c r="R137" i="4"/>
  <c r="P137" i="4"/>
  <c r="BK137" i="4"/>
  <c r="J137" i="4"/>
  <c r="BE137" i="4"/>
  <c r="BI133" i="4"/>
  <c r="BH133" i="4"/>
  <c r="BG133" i="4"/>
  <c r="BF133" i="4"/>
  <c r="T133" i="4"/>
  <c r="R133" i="4"/>
  <c r="P133" i="4"/>
  <c r="BK133" i="4"/>
  <c r="J133" i="4"/>
  <c r="BE133" i="4" s="1"/>
  <c r="BI126" i="4"/>
  <c r="BH126" i="4"/>
  <c r="BG126" i="4"/>
  <c r="BF126" i="4"/>
  <c r="T126" i="4"/>
  <c r="R126" i="4"/>
  <c r="P126" i="4"/>
  <c r="BK126" i="4"/>
  <c r="J126" i="4"/>
  <c r="BE126" i="4"/>
  <c r="BI119" i="4"/>
  <c r="BH119" i="4"/>
  <c r="BG119" i="4"/>
  <c r="BF119" i="4"/>
  <c r="T119" i="4"/>
  <c r="R119" i="4"/>
  <c r="P119" i="4"/>
  <c r="BK119" i="4"/>
  <c r="J119" i="4"/>
  <c r="BE119" i="4"/>
  <c r="BI116" i="4"/>
  <c r="BH116" i="4"/>
  <c r="BG116" i="4"/>
  <c r="BF116" i="4"/>
  <c r="T116" i="4"/>
  <c r="R116" i="4"/>
  <c r="P116" i="4"/>
  <c r="BK116" i="4"/>
  <c r="J116" i="4"/>
  <c r="BE116" i="4"/>
  <c r="BI112" i="4"/>
  <c r="BH112" i="4"/>
  <c r="BG112" i="4"/>
  <c r="BF112" i="4"/>
  <c r="T112" i="4"/>
  <c r="R112" i="4"/>
  <c r="P112" i="4"/>
  <c r="BK112" i="4"/>
  <c r="J112" i="4"/>
  <c r="BE112" i="4"/>
  <c r="BI106" i="4"/>
  <c r="BH106" i="4"/>
  <c r="BG106" i="4"/>
  <c r="BF106" i="4"/>
  <c r="T106" i="4"/>
  <c r="R106" i="4"/>
  <c r="P106" i="4"/>
  <c r="BK106" i="4"/>
  <c r="J106" i="4"/>
  <c r="BE106" i="4"/>
  <c r="BI99" i="4"/>
  <c r="BH99" i="4"/>
  <c r="BG99" i="4"/>
  <c r="BF99" i="4"/>
  <c r="T99" i="4"/>
  <c r="R99" i="4"/>
  <c r="P99" i="4"/>
  <c r="BK99" i="4"/>
  <c r="J99" i="4"/>
  <c r="BE99" i="4" s="1"/>
  <c r="BI92" i="4"/>
  <c r="F34" i="4"/>
  <c r="BD54" i="1" s="1"/>
  <c r="BH92" i="4"/>
  <c r="BG92" i="4"/>
  <c r="F32" i="4" s="1"/>
  <c r="BB54" i="1" s="1"/>
  <c r="BF92" i="4"/>
  <c r="T92" i="4"/>
  <c r="T91" i="4" s="1"/>
  <c r="R92" i="4"/>
  <c r="R91" i="4" s="1"/>
  <c r="P92" i="4"/>
  <c r="P91" i="4" s="1"/>
  <c r="BK92" i="4"/>
  <c r="J92" i="4"/>
  <c r="BE92" i="4" s="1"/>
  <c r="F30" i="4"/>
  <c r="AZ54" i="1" s="1"/>
  <c r="J85" i="4"/>
  <c r="F85" i="4"/>
  <c r="F83" i="4"/>
  <c r="E81" i="4"/>
  <c r="J51" i="4"/>
  <c r="F51" i="4"/>
  <c r="F49" i="4"/>
  <c r="E47" i="4"/>
  <c r="J18" i="4"/>
  <c r="E18" i="4"/>
  <c r="F86" i="4" s="1"/>
  <c r="F52" i="4"/>
  <c r="J17" i="4"/>
  <c r="J12" i="4"/>
  <c r="J83" i="4" s="1"/>
  <c r="J49" i="4"/>
  <c r="E7" i="4"/>
  <c r="E79" i="4" s="1"/>
  <c r="AY53" i="1"/>
  <c r="AX53" i="1"/>
  <c r="BI289" i="3"/>
  <c r="BH289" i="3"/>
  <c r="BG289" i="3"/>
  <c r="BF289" i="3"/>
  <c r="T289" i="3"/>
  <c r="R289" i="3"/>
  <c r="P289" i="3"/>
  <c r="BK289" i="3"/>
  <c r="J289" i="3"/>
  <c r="BE289" i="3" s="1"/>
  <c r="BI287" i="3"/>
  <c r="BH287" i="3"/>
  <c r="BG287" i="3"/>
  <c r="BF287" i="3"/>
  <c r="T287" i="3"/>
  <c r="R287" i="3"/>
  <c r="P287" i="3"/>
  <c r="BK287" i="3"/>
  <c r="J287" i="3"/>
  <c r="BE287" i="3" s="1"/>
  <c r="BI283" i="3"/>
  <c r="BH283" i="3"/>
  <c r="BG283" i="3"/>
  <c r="BF283" i="3"/>
  <c r="T283" i="3"/>
  <c r="R283" i="3"/>
  <c r="P283" i="3"/>
  <c r="BK283" i="3"/>
  <c r="J283" i="3"/>
  <c r="BE283" i="3"/>
  <c r="BI281" i="3"/>
  <c r="BH281" i="3"/>
  <c r="BG281" i="3"/>
  <c r="BF281" i="3"/>
  <c r="T281" i="3"/>
  <c r="R281" i="3"/>
  <c r="P281" i="3"/>
  <c r="BK281" i="3"/>
  <c r="J281" i="3"/>
  <c r="BE281" i="3" s="1"/>
  <c r="BI277" i="3"/>
  <c r="BH277" i="3"/>
  <c r="BG277" i="3"/>
  <c r="BF277" i="3"/>
  <c r="T277" i="3"/>
  <c r="R277" i="3"/>
  <c r="R276" i="3" s="1"/>
  <c r="R275" i="3" s="1"/>
  <c r="P277" i="3"/>
  <c r="P276" i="3" s="1"/>
  <c r="P275" i="3" s="1"/>
  <c r="BK277" i="3"/>
  <c r="BK276" i="3"/>
  <c r="J277" i="3"/>
  <c r="BE277" i="3" s="1"/>
  <c r="BI273" i="3"/>
  <c r="BH273" i="3"/>
  <c r="BG273" i="3"/>
  <c r="BF273" i="3"/>
  <c r="T273" i="3"/>
  <c r="T272" i="3" s="1"/>
  <c r="R273" i="3"/>
  <c r="R272" i="3"/>
  <c r="P273" i="3"/>
  <c r="P272" i="3" s="1"/>
  <c r="BK273" i="3"/>
  <c r="BK272" i="3"/>
  <c r="J272" i="3"/>
  <c r="J67" i="3" s="1"/>
  <c r="J273" i="3"/>
  <c r="BE273" i="3" s="1"/>
  <c r="BI268" i="3"/>
  <c r="BH268" i="3"/>
  <c r="BG268" i="3"/>
  <c r="BF268" i="3"/>
  <c r="T268" i="3"/>
  <c r="R268" i="3"/>
  <c r="P268" i="3"/>
  <c r="BK268" i="3"/>
  <c r="J268" i="3"/>
  <c r="BE268" i="3" s="1"/>
  <c r="BI264" i="3"/>
  <c r="BH264" i="3"/>
  <c r="BG264" i="3"/>
  <c r="BF264" i="3"/>
  <c r="T264" i="3"/>
  <c r="R264" i="3"/>
  <c r="P264" i="3"/>
  <c r="BK264" i="3"/>
  <c r="J264" i="3"/>
  <c r="BE264" i="3"/>
  <c r="BI260" i="3"/>
  <c r="BH260" i="3"/>
  <c r="BG260" i="3"/>
  <c r="BF260" i="3"/>
  <c r="T260" i="3"/>
  <c r="R260" i="3"/>
  <c r="P260" i="3"/>
  <c r="BK260" i="3"/>
  <c r="J260" i="3"/>
  <c r="BE260" i="3" s="1"/>
  <c r="BI257" i="3"/>
  <c r="BH257" i="3"/>
  <c r="BG257" i="3"/>
  <c r="BF257" i="3"/>
  <c r="T257" i="3"/>
  <c r="R257" i="3"/>
  <c r="P257" i="3"/>
  <c r="BK257" i="3"/>
  <c r="J257" i="3"/>
  <c r="BE257" i="3"/>
  <c r="BI250" i="3"/>
  <c r="BH250" i="3"/>
  <c r="BG250" i="3"/>
  <c r="BF250" i="3"/>
  <c r="T250" i="3"/>
  <c r="R250" i="3"/>
  <c r="R249" i="3" s="1"/>
  <c r="P250" i="3"/>
  <c r="BK250" i="3"/>
  <c r="BK249" i="3" s="1"/>
  <c r="J249" i="3" s="1"/>
  <c r="J66" i="3" s="1"/>
  <c r="J250" i="3"/>
  <c r="BE250" i="3" s="1"/>
  <c r="BI247" i="3"/>
  <c r="BH247" i="3"/>
  <c r="BG247" i="3"/>
  <c r="BF247" i="3"/>
  <c r="T247" i="3"/>
  <c r="R247" i="3"/>
  <c r="P247" i="3"/>
  <c r="BK247" i="3"/>
  <c r="J247" i="3"/>
  <c r="BE247" i="3" s="1"/>
  <c r="BI243" i="3"/>
  <c r="BH243" i="3"/>
  <c r="BG243" i="3"/>
  <c r="BF243" i="3"/>
  <c r="T243" i="3"/>
  <c r="R243" i="3"/>
  <c r="P243" i="3"/>
  <c r="BK243" i="3"/>
  <c r="J243" i="3"/>
  <c r="BE243" i="3"/>
  <c r="BI239" i="3"/>
  <c r="BH239" i="3"/>
  <c r="BG239" i="3"/>
  <c r="BF239" i="3"/>
  <c r="T239" i="3"/>
  <c r="R239" i="3"/>
  <c r="P239" i="3"/>
  <c r="BK239" i="3"/>
  <c r="J239" i="3"/>
  <c r="BE239" i="3" s="1"/>
  <c r="BI235" i="3"/>
  <c r="BH235" i="3"/>
  <c r="BG235" i="3"/>
  <c r="BF235" i="3"/>
  <c r="T235" i="3"/>
  <c r="R235" i="3"/>
  <c r="P235" i="3"/>
  <c r="BK235" i="3"/>
  <c r="J235" i="3"/>
  <c r="BE235" i="3"/>
  <c r="BI231" i="3"/>
  <c r="BH231" i="3"/>
  <c r="BG231" i="3"/>
  <c r="BF231" i="3"/>
  <c r="T231" i="3"/>
  <c r="R231" i="3"/>
  <c r="P231" i="3"/>
  <c r="BK231" i="3"/>
  <c r="J231" i="3"/>
  <c r="BE231" i="3" s="1"/>
  <c r="BI227" i="3"/>
  <c r="BH227" i="3"/>
  <c r="BG227" i="3"/>
  <c r="BF227" i="3"/>
  <c r="T227" i="3"/>
  <c r="R227" i="3"/>
  <c r="P227" i="3"/>
  <c r="BK227" i="3"/>
  <c r="J227" i="3"/>
  <c r="BE227" i="3"/>
  <c r="BI223" i="3"/>
  <c r="BH223" i="3"/>
  <c r="BG223" i="3"/>
  <c r="BF223" i="3"/>
  <c r="T223" i="3"/>
  <c r="R223" i="3"/>
  <c r="P223" i="3"/>
  <c r="BK223" i="3"/>
  <c r="J223" i="3"/>
  <c r="BE223" i="3" s="1"/>
  <c r="BI219" i="3"/>
  <c r="BH219" i="3"/>
  <c r="BG219" i="3"/>
  <c r="BF219" i="3"/>
  <c r="T219" i="3"/>
  <c r="R219" i="3"/>
  <c r="P219" i="3"/>
  <c r="BK219" i="3"/>
  <c r="J219" i="3"/>
  <c r="BE219" i="3"/>
  <c r="BI215" i="3"/>
  <c r="BH215" i="3"/>
  <c r="BG215" i="3"/>
  <c r="BF215" i="3"/>
  <c r="T215" i="3"/>
  <c r="R215" i="3"/>
  <c r="P215" i="3"/>
  <c r="BK215" i="3"/>
  <c r="J215" i="3"/>
  <c r="BE215" i="3" s="1"/>
  <c r="BI212" i="3"/>
  <c r="BH212" i="3"/>
  <c r="BG212" i="3"/>
  <c r="BF212" i="3"/>
  <c r="T212" i="3"/>
  <c r="R212" i="3"/>
  <c r="P212" i="3"/>
  <c r="BK212" i="3"/>
  <c r="J212" i="3"/>
  <c r="BE212" i="3"/>
  <c r="BI208" i="3"/>
  <c r="BH208" i="3"/>
  <c r="BG208" i="3"/>
  <c r="BF208" i="3"/>
  <c r="T208" i="3"/>
  <c r="R208" i="3"/>
  <c r="P208" i="3"/>
  <c r="BK208" i="3"/>
  <c r="J208" i="3"/>
  <c r="BE208" i="3" s="1"/>
  <c r="BI205" i="3"/>
  <c r="BH205" i="3"/>
  <c r="BG205" i="3"/>
  <c r="BF205" i="3"/>
  <c r="T205" i="3"/>
  <c r="R205" i="3"/>
  <c r="P205" i="3"/>
  <c r="BK205" i="3"/>
  <c r="J205" i="3"/>
  <c r="BE205" i="3"/>
  <c r="BI201" i="3"/>
  <c r="BH201" i="3"/>
  <c r="BG201" i="3"/>
  <c r="BF201" i="3"/>
  <c r="T201" i="3"/>
  <c r="R201" i="3"/>
  <c r="R200" i="3" s="1"/>
  <c r="P201" i="3"/>
  <c r="BK201" i="3"/>
  <c r="BK200" i="3"/>
  <c r="J200" i="3"/>
  <c r="J65" i="3" s="1"/>
  <c r="J201" i="3"/>
  <c r="BE201" i="3" s="1"/>
  <c r="BI199" i="3"/>
  <c r="BH199" i="3"/>
  <c r="BG199" i="3"/>
  <c r="BF199" i="3"/>
  <c r="T199" i="3"/>
  <c r="T194" i="3" s="1"/>
  <c r="R199" i="3"/>
  <c r="P199" i="3"/>
  <c r="BK199" i="3"/>
  <c r="J199" i="3"/>
  <c r="BE199" i="3" s="1"/>
  <c r="BI195" i="3"/>
  <c r="BH195" i="3"/>
  <c r="BG195" i="3"/>
  <c r="BF195" i="3"/>
  <c r="T195" i="3"/>
  <c r="R195" i="3"/>
  <c r="R194" i="3" s="1"/>
  <c r="P195" i="3"/>
  <c r="P194" i="3"/>
  <c r="BK195" i="3"/>
  <c r="BK194" i="3" s="1"/>
  <c r="J194" i="3" s="1"/>
  <c r="J64" i="3" s="1"/>
  <c r="J195" i="3"/>
  <c r="BE195" i="3"/>
  <c r="BI190" i="3"/>
  <c r="BH190" i="3"/>
  <c r="BG190" i="3"/>
  <c r="BF190" i="3"/>
  <c r="T190" i="3"/>
  <c r="T189" i="3"/>
  <c r="R190" i="3"/>
  <c r="R189" i="3" s="1"/>
  <c r="P190" i="3"/>
  <c r="P189" i="3"/>
  <c r="BK190" i="3"/>
  <c r="BK189" i="3" s="1"/>
  <c r="J189" i="3" s="1"/>
  <c r="J63" i="3" s="1"/>
  <c r="J190" i="3"/>
  <c r="BE190" i="3"/>
  <c r="BI185" i="3"/>
  <c r="BH185" i="3"/>
  <c r="BG185" i="3"/>
  <c r="BF185" i="3"/>
  <c r="T185" i="3"/>
  <c r="R185" i="3"/>
  <c r="P185" i="3"/>
  <c r="BK185" i="3"/>
  <c r="J185" i="3"/>
  <c r="BE185" i="3"/>
  <c r="BI181" i="3"/>
  <c r="BH181" i="3"/>
  <c r="BG181" i="3"/>
  <c r="BF181" i="3"/>
  <c r="T181" i="3"/>
  <c r="R181" i="3"/>
  <c r="P181" i="3"/>
  <c r="BK181" i="3"/>
  <c r="J181" i="3"/>
  <c r="BE181" i="3" s="1"/>
  <c r="BI177" i="3"/>
  <c r="BH177" i="3"/>
  <c r="BG177" i="3"/>
  <c r="BF177" i="3"/>
  <c r="T177" i="3"/>
  <c r="R177" i="3"/>
  <c r="P177" i="3"/>
  <c r="BK177" i="3"/>
  <c r="J177" i="3"/>
  <c r="BE177" i="3"/>
  <c r="BI174" i="3"/>
  <c r="BH174" i="3"/>
  <c r="BG174" i="3"/>
  <c r="BF174" i="3"/>
  <c r="T174" i="3"/>
  <c r="R174" i="3"/>
  <c r="R173" i="3"/>
  <c r="P174" i="3"/>
  <c r="P173" i="3" s="1"/>
  <c r="BK174" i="3"/>
  <c r="BK173" i="3"/>
  <c r="J173" i="3"/>
  <c r="J62" i="3" s="1"/>
  <c r="J174" i="3"/>
  <c r="BE174" i="3"/>
  <c r="BI169" i="3"/>
  <c r="BH169" i="3"/>
  <c r="BG169" i="3"/>
  <c r="BF169" i="3"/>
  <c r="T169" i="3"/>
  <c r="T168" i="3" s="1"/>
  <c r="R169" i="3"/>
  <c r="R168" i="3"/>
  <c r="P169" i="3"/>
  <c r="P168" i="3" s="1"/>
  <c r="BK169" i="3"/>
  <c r="BK168" i="3"/>
  <c r="J168" i="3"/>
  <c r="J61" i="3" s="1"/>
  <c r="J169" i="3"/>
  <c r="BE169" i="3"/>
  <c r="BI164" i="3"/>
  <c r="BH164" i="3"/>
  <c r="BG164" i="3"/>
  <c r="BF164" i="3"/>
  <c r="T164" i="3"/>
  <c r="R164" i="3"/>
  <c r="P164" i="3"/>
  <c r="BK164" i="3"/>
  <c r="J164" i="3"/>
  <c r="BE164" i="3" s="1"/>
  <c r="BI160" i="3"/>
  <c r="BH160" i="3"/>
  <c r="BG160" i="3"/>
  <c r="BF160" i="3"/>
  <c r="T160" i="3"/>
  <c r="T159" i="3" s="1"/>
  <c r="R160" i="3"/>
  <c r="R159" i="3" s="1"/>
  <c r="P160" i="3"/>
  <c r="P159" i="3" s="1"/>
  <c r="BK160" i="3"/>
  <c r="BK159" i="3" s="1"/>
  <c r="J159" i="3" s="1"/>
  <c r="J60" i="3" s="1"/>
  <c r="J160" i="3"/>
  <c r="BE160" i="3"/>
  <c r="BI155" i="3"/>
  <c r="BH155" i="3"/>
  <c r="BG155" i="3"/>
  <c r="BF155" i="3"/>
  <c r="T155" i="3"/>
  <c r="R155" i="3"/>
  <c r="P155" i="3"/>
  <c r="BK155" i="3"/>
  <c r="J155" i="3"/>
  <c r="BE155" i="3"/>
  <c r="BI153" i="3"/>
  <c r="BH153" i="3"/>
  <c r="BG153" i="3"/>
  <c r="BF153" i="3"/>
  <c r="T153" i="3"/>
  <c r="R153" i="3"/>
  <c r="P153" i="3"/>
  <c r="BK153" i="3"/>
  <c r="J153" i="3"/>
  <c r="BE153" i="3" s="1"/>
  <c r="BI149" i="3"/>
  <c r="BH149" i="3"/>
  <c r="BG149" i="3"/>
  <c r="BF149" i="3"/>
  <c r="T149" i="3"/>
  <c r="R149" i="3"/>
  <c r="P149" i="3"/>
  <c r="BK149" i="3"/>
  <c r="J149" i="3"/>
  <c r="BE149" i="3"/>
  <c r="BI145" i="3"/>
  <c r="BH145" i="3"/>
  <c r="BG145" i="3"/>
  <c r="BF145" i="3"/>
  <c r="T145" i="3"/>
  <c r="R145" i="3"/>
  <c r="R144" i="3"/>
  <c r="P145" i="3"/>
  <c r="BK145" i="3"/>
  <c r="BK144" i="3"/>
  <c r="J144" i="3"/>
  <c r="J59" i="3" s="1"/>
  <c r="J145" i="3"/>
  <c r="BE145" i="3" s="1"/>
  <c r="BI139" i="3"/>
  <c r="BH139" i="3"/>
  <c r="BG139" i="3"/>
  <c r="BF139" i="3"/>
  <c r="T139" i="3"/>
  <c r="R139" i="3"/>
  <c r="P139" i="3"/>
  <c r="BK139" i="3"/>
  <c r="J139" i="3"/>
  <c r="BE139" i="3" s="1"/>
  <c r="BI137" i="3"/>
  <c r="BH137" i="3"/>
  <c r="BG137" i="3"/>
  <c r="BF137" i="3"/>
  <c r="T137" i="3"/>
  <c r="R137" i="3"/>
  <c r="P137" i="3"/>
  <c r="BK137" i="3"/>
  <c r="J137" i="3"/>
  <c r="BE137" i="3"/>
  <c r="BI133" i="3"/>
  <c r="BH133" i="3"/>
  <c r="BG133" i="3"/>
  <c r="BF133" i="3"/>
  <c r="T133" i="3"/>
  <c r="R133" i="3"/>
  <c r="P133" i="3"/>
  <c r="BK133" i="3"/>
  <c r="J133" i="3"/>
  <c r="BE133" i="3" s="1"/>
  <c r="BI126" i="3"/>
  <c r="BH126" i="3"/>
  <c r="BG126" i="3"/>
  <c r="BF126" i="3"/>
  <c r="T126" i="3"/>
  <c r="R126" i="3"/>
  <c r="P126" i="3"/>
  <c r="BK126" i="3"/>
  <c r="J126" i="3"/>
  <c r="BE126" i="3"/>
  <c r="BI119" i="3"/>
  <c r="BH119" i="3"/>
  <c r="BG119" i="3"/>
  <c r="BF119" i="3"/>
  <c r="T119" i="3"/>
  <c r="R119" i="3"/>
  <c r="P119" i="3"/>
  <c r="BK119" i="3"/>
  <c r="J119" i="3"/>
  <c r="BE119" i="3" s="1"/>
  <c r="BI116" i="3"/>
  <c r="BH116" i="3"/>
  <c r="BG116" i="3"/>
  <c r="BF116" i="3"/>
  <c r="T116" i="3"/>
  <c r="R116" i="3"/>
  <c r="P116" i="3"/>
  <c r="BK116" i="3"/>
  <c r="J116" i="3"/>
  <c r="BE116" i="3"/>
  <c r="BI112" i="3"/>
  <c r="BH112" i="3"/>
  <c r="BG112" i="3"/>
  <c r="BF112" i="3"/>
  <c r="T112" i="3"/>
  <c r="R112" i="3"/>
  <c r="P112" i="3"/>
  <c r="BK112" i="3"/>
  <c r="J112" i="3"/>
  <c r="BE112" i="3" s="1"/>
  <c r="BI106" i="3"/>
  <c r="BH106" i="3"/>
  <c r="BG106" i="3"/>
  <c r="BF106" i="3"/>
  <c r="T106" i="3"/>
  <c r="R106" i="3"/>
  <c r="P106" i="3"/>
  <c r="BK106" i="3"/>
  <c r="J106" i="3"/>
  <c r="BE106" i="3"/>
  <c r="BI99" i="3"/>
  <c r="BH99" i="3"/>
  <c r="BG99" i="3"/>
  <c r="BF99" i="3"/>
  <c r="T99" i="3"/>
  <c r="R99" i="3"/>
  <c r="P99" i="3"/>
  <c r="BK99" i="3"/>
  <c r="J99" i="3"/>
  <c r="BE99" i="3" s="1"/>
  <c r="BI92" i="3"/>
  <c r="F34" i="3" s="1"/>
  <c r="BD53" i="1" s="1"/>
  <c r="BD51" i="1" s="1"/>
  <c r="W30" i="1" s="1"/>
  <c r="BH92" i="3"/>
  <c r="F33" i="3" s="1"/>
  <c r="BC53" i="1" s="1"/>
  <c r="BG92" i="3"/>
  <c r="BF92" i="3"/>
  <c r="J31" i="3"/>
  <c r="AW53" i="1" s="1"/>
  <c r="F31" i="3"/>
  <c r="BA53" i="1" s="1"/>
  <c r="T92" i="3"/>
  <c r="R92" i="3"/>
  <c r="R91" i="3" s="1"/>
  <c r="R90" i="3" s="1"/>
  <c r="R89" i="3" s="1"/>
  <c r="P92" i="3"/>
  <c r="BK92" i="3"/>
  <c r="BK91" i="3"/>
  <c r="J91" i="3" s="1"/>
  <c r="J58" i="3" s="1"/>
  <c r="J92" i="3"/>
  <c r="BE92" i="3"/>
  <c r="J85" i="3"/>
  <c r="F85" i="3"/>
  <c r="F83" i="3"/>
  <c r="E81" i="3"/>
  <c r="J51" i="3"/>
  <c r="F51" i="3"/>
  <c r="F49" i="3"/>
  <c r="E47" i="3"/>
  <c r="J18" i="3"/>
  <c r="E18" i="3"/>
  <c r="F52" i="3" s="1"/>
  <c r="F86" i="3"/>
  <c r="J17" i="3"/>
  <c r="J12" i="3"/>
  <c r="J49" i="3" s="1"/>
  <c r="J83" i="3"/>
  <c r="E7" i="3"/>
  <c r="AY52" i="1"/>
  <c r="AX52" i="1"/>
  <c r="BI296" i="2"/>
  <c r="BH296" i="2"/>
  <c r="BG296" i="2"/>
  <c r="BF296" i="2"/>
  <c r="T296" i="2"/>
  <c r="R296" i="2"/>
  <c r="P296" i="2"/>
  <c r="BK296" i="2"/>
  <c r="J296" i="2"/>
  <c r="BE296" i="2"/>
  <c r="BI294" i="2"/>
  <c r="BH294" i="2"/>
  <c r="BG294" i="2"/>
  <c r="BF294" i="2"/>
  <c r="T294" i="2"/>
  <c r="R294" i="2"/>
  <c r="P294" i="2"/>
  <c r="BK294" i="2"/>
  <c r="J294" i="2"/>
  <c r="BE294" i="2"/>
  <c r="BI290" i="2"/>
  <c r="BH290" i="2"/>
  <c r="BG290" i="2"/>
  <c r="BF290" i="2"/>
  <c r="T290" i="2"/>
  <c r="R290" i="2"/>
  <c r="P290" i="2"/>
  <c r="BK290" i="2"/>
  <c r="J290" i="2"/>
  <c r="BE290" i="2"/>
  <c r="BI288" i="2"/>
  <c r="BH288" i="2"/>
  <c r="BG288" i="2"/>
  <c r="BF288" i="2"/>
  <c r="T288" i="2"/>
  <c r="R288" i="2"/>
  <c r="P288" i="2"/>
  <c r="BK288" i="2"/>
  <c r="J288" i="2"/>
  <c r="BE288" i="2"/>
  <c r="BI284" i="2"/>
  <c r="BH284" i="2"/>
  <c r="BG284" i="2"/>
  <c r="BF284" i="2"/>
  <c r="T284" i="2"/>
  <c r="T283" i="2"/>
  <c r="T282" i="2" s="1"/>
  <c r="R284" i="2"/>
  <c r="P284" i="2"/>
  <c r="P283" i="2"/>
  <c r="P282" i="2" s="1"/>
  <c r="BK284" i="2"/>
  <c r="BK283" i="2" s="1"/>
  <c r="BK282" i="2" s="1"/>
  <c r="J282" i="2" s="1"/>
  <c r="J68" i="2" s="1"/>
  <c r="J284" i="2"/>
  <c r="BE284" i="2"/>
  <c r="BI280" i="2"/>
  <c r="BH280" i="2"/>
  <c r="BG280" i="2"/>
  <c r="BF280" i="2"/>
  <c r="T280" i="2"/>
  <c r="T279" i="2"/>
  <c r="R280" i="2"/>
  <c r="R279" i="2"/>
  <c r="P280" i="2"/>
  <c r="P279" i="2"/>
  <c r="BK280" i="2"/>
  <c r="BK279" i="2"/>
  <c r="J279" i="2" s="1"/>
  <c r="J67" i="2" s="1"/>
  <c r="J280" i="2"/>
  <c r="BE280" i="2" s="1"/>
  <c r="BI275" i="2"/>
  <c r="BH275" i="2"/>
  <c r="BG275" i="2"/>
  <c r="BF275" i="2"/>
  <c r="T275" i="2"/>
  <c r="R275" i="2"/>
  <c r="P275" i="2"/>
  <c r="BK275" i="2"/>
  <c r="J275" i="2"/>
  <c r="BE275" i="2"/>
  <c r="BI271" i="2"/>
  <c r="BH271" i="2"/>
  <c r="BG271" i="2"/>
  <c r="BF271" i="2"/>
  <c r="T271" i="2"/>
  <c r="R271" i="2"/>
  <c r="P271" i="2"/>
  <c r="BK271" i="2"/>
  <c r="J271" i="2"/>
  <c r="BE271" i="2"/>
  <c r="BI267" i="2"/>
  <c r="BH267" i="2"/>
  <c r="BG267" i="2"/>
  <c r="BF267" i="2"/>
  <c r="T267" i="2"/>
  <c r="R267" i="2"/>
  <c r="R256" i="2" s="1"/>
  <c r="P267" i="2"/>
  <c r="BK267" i="2"/>
  <c r="J267" i="2"/>
  <c r="BE267" i="2"/>
  <c r="BI264" i="2"/>
  <c r="BH264" i="2"/>
  <c r="BG264" i="2"/>
  <c r="BF264" i="2"/>
  <c r="T264" i="2"/>
  <c r="R264" i="2"/>
  <c r="P264" i="2"/>
  <c r="BK264" i="2"/>
  <c r="BK256" i="2" s="1"/>
  <c r="J256" i="2" s="1"/>
  <c r="J66" i="2" s="1"/>
  <c r="J264" i="2"/>
  <c r="BE264" i="2" s="1"/>
  <c r="BI257" i="2"/>
  <c r="BH257" i="2"/>
  <c r="BG257" i="2"/>
  <c r="BF257" i="2"/>
  <c r="T257" i="2"/>
  <c r="T256" i="2"/>
  <c r="R257" i="2"/>
  <c r="P257" i="2"/>
  <c r="P256" i="2"/>
  <c r="BK257" i="2"/>
  <c r="J257" i="2"/>
  <c r="BE257" i="2" s="1"/>
  <c r="BI254" i="2"/>
  <c r="BH254" i="2"/>
  <c r="BG254" i="2"/>
  <c r="BF254" i="2"/>
  <c r="T254" i="2"/>
  <c r="R254" i="2"/>
  <c r="P254" i="2"/>
  <c r="BK254" i="2"/>
  <c r="J254" i="2"/>
  <c r="BE254" i="2"/>
  <c r="BI248" i="2"/>
  <c r="BH248" i="2"/>
  <c r="BG248" i="2"/>
  <c r="BF248" i="2"/>
  <c r="T248" i="2"/>
  <c r="R248" i="2"/>
  <c r="P248" i="2"/>
  <c r="BK248" i="2"/>
  <c r="J248" i="2"/>
  <c r="BE248" i="2" s="1"/>
  <c r="BI244" i="2"/>
  <c r="BH244" i="2"/>
  <c r="BG244" i="2"/>
  <c r="BF244" i="2"/>
  <c r="T244" i="2"/>
  <c r="R244" i="2"/>
  <c r="P244" i="2"/>
  <c r="BK244" i="2"/>
  <c r="J244" i="2"/>
  <c r="BE244" i="2"/>
  <c r="BI240" i="2"/>
  <c r="BH240" i="2"/>
  <c r="BG240" i="2"/>
  <c r="BF240" i="2"/>
  <c r="T240" i="2"/>
  <c r="R240" i="2"/>
  <c r="P240" i="2"/>
  <c r="BK240" i="2"/>
  <c r="J240" i="2"/>
  <c r="BE240" i="2"/>
  <c r="BI236" i="2"/>
  <c r="BH236" i="2"/>
  <c r="BG236" i="2"/>
  <c r="BF236" i="2"/>
  <c r="T236" i="2"/>
  <c r="R236" i="2"/>
  <c r="P236" i="2"/>
  <c r="BK236" i="2"/>
  <c r="J236" i="2"/>
  <c r="BE236" i="2"/>
  <c r="BI232" i="2"/>
  <c r="BH232" i="2"/>
  <c r="BG232" i="2"/>
  <c r="BF232" i="2"/>
  <c r="T232" i="2"/>
  <c r="R232" i="2"/>
  <c r="P232" i="2"/>
  <c r="BK232" i="2"/>
  <c r="J232" i="2"/>
  <c r="BE232" i="2"/>
  <c r="BI228" i="2"/>
  <c r="BH228" i="2"/>
  <c r="BG228" i="2"/>
  <c r="BF228" i="2"/>
  <c r="T228" i="2"/>
  <c r="R228" i="2"/>
  <c r="P228" i="2"/>
  <c r="BK228" i="2"/>
  <c r="J228" i="2"/>
  <c r="BE228" i="2"/>
  <c r="BI224" i="2"/>
  <c r="BH224" i="2"/>
  <c r="BG224" i="2"/>
  <c r="BF224" i="2"/>
  <c r="T224" i="2"/>
  <c r="R224" i="2"/>
  <c r="P224" i="2"/>
  <c r="BK224" i="2"/>
  <c r="J224" i="2"/>
  <c r="BE224" i="2"/>
  <c r="BI218" i="2"/>
  <c r="BH218" i="2"/>
  <c r="BG218" i="2"/>
  <c r="BF218" i="2"/>
  <c r="T218" i="2"/>
  <c r="R218" i="2"/>
  <c r="P218" i="2"/>
  <c r="BK218" i="2"/>
  <c r="J218" i="2"/>
  <c r="BE218" i="2"/>
  <c r="BI215" i="2"/>
  <c r="BH215" i="2"/>
  <c r="BG215" i="2"/>
  <c r="BF215" i="2"/>
  <c r="T215" i="2"/>
  <c r="R215" i="2"/>
  <c r="P215" i="2"/>
  <c r="BK215" i="2"/>
  <c r="J215" i="2"/>
  <c r="BE215" i="2"/>
  <c r="BI211" i="2"/>
  <c r="BH211" i="2"/>
  <c r="BG211" i="2"/>
  <c r="BF211" i="2"/>
  <c r="T211" i="2"/>
  <c r="R211" i="2"/>
  <c r="P211" i="2"/>
  <c r="BK211" i="2"/>
  <c r="J211" i="2"/>
  <c r="BE211" i="2"/>
  <c r="BI208" i="2"/>
  <c r="BH208" i="2"/>
  <c r="BG208" i="2"/>
  <c r="BF208" i="2"/>
  <c r="T208" i="2"/>
  <c r="R208" i="2"/>
  <c r="P208" i="2"/>
  <c r="BK208" i="2"/>
  <c r="J208" i="2"/>
  <c r="BE208" i="2"/>
  <c r="BI204" i="2"/>
  <c r="BH204" i="2"/>
  <c r="BG204" i="2"/>
  <c r="BF204" i="2"/>
  <c r="T204" i="2"/>
  <c r="T203" i="2"/>
  <c r="R204" i="2"/>
  <c r="P204" i="2"/>
  <c r="P203" i="2"/>
  <c r="BK204" i="2"/>
  <c r="J204" i="2"/>
  <c r="BE204" i="2" s="1"/>
  <c r="BI202" i="2"/>
  <c r="BH202" i="2"/>
  <c r="BG202" i="2"/>
  <c r="BF202" i="2"/>
  <c r="T202" i="2"/>
  <c r="R202" i="2"/>
  <c r="R197" i="2" s="1"/>
  <c r="P202" i="2"/>
  <c r="BK202" i="2"/>
  <c r="J202" i="2"/>
  <c r="BE202" i="2"/>
  <c r="BI198" i="2"/>
  <c r="BH198" i="2"/>
  <c r="BG198" i="2"/>
  <c r="BF198" i="2"/>
  <c r="T198" i="2"/>
  <c r="T197" i="2" s="1"/>
  <c r="R198" i="2"/>
  <c r="P198" i="2"/>
  <c r="P197" i="2"/>
  <c r="BK198" i="2"/>
  <c r="BK197" i="2"/>
  <c r="J197" i="2" s="1"/>
  <c r="J198" i="2"/>
  <c r="BE198" i="2"/>
  <c r="J64" i="2"/>
  <c r="BI190" i="2"/>
  <c r="BH190" i="2"/>
  <c r="BG190" i="2"/>
  <c r="BF190" i="2"/>
  <c r="T190" i="2"/>
  <c r="T189" i="2" s="1"/>
  <c r="R190" i="2"/>
  <c r="R189" i="2"/>
  <c r="P190" i="2"/>
  <c r="P189" i="2" s="1"/>
  <c r="BK190" i="2"/>
  <c r="BK189" i="2"/>
  <c r="J189" i="2" s="1"/>
  <c r="J63" i="2" s="1"/>
  <c r="J190" i="2"/>
  <c r="BE190" i="2"/>
  <c r="BI185" i="2"/>
  <c r="BH185" i="2"/>
  <c r="BG185" i="2"/>
  <c r="BF185" i="2"/>
  <c r="T185" i="2"/>
  <c r="R185" i="2"/>
  <c r="P185" i="2"/>
  <c r="BK185" i="2"/>
  <c r="J185" i="2"/>
  <c r="BE185" i="2"/>
  <c r="BI181" i="2"/>
  <c r="BH181" i="2"/>
  <c r="BG181" i="2"/>
  <c r="BF181" i="2"/>
  <c r="T181" i="2"/>
  <c r="R181" i="2"/>
  <c r="P181" i="2"/>
  <c r="BK181" i="2"/>
  <c r="J181" i="2"/>
  <c r="BE181" i="2"/>
  <c r="BI177" i="2"/>
  <c r="BH177" i="2"/>
  <c r="BG177" i="2"/>
  <c r="BF177" i="2"/>
  <c r="T177" i="2"/>
  <c r="R177" i="2"/>
  <c r="P177" i="2"/>
  <c r="BK177" i="2"/>
  <c r="J177" i="2"/>
  <c r="BE177" i="2" s="1"/>
  <c r="BI174" i="2"/>
  <c r="BH174" i="2"/>
  <c r="BG174" i="2"/>
  <c r="BF174" i="2"/>
  <c r="T174" i="2"/>
  <c r="T173" i="2"/>
  <c r="R174" i="2"/>
  <c r="R173" i="2" s="1"/>
  <c r="P174" i="2"/>
  <c r="P173" i="2"/>
  <c r="BK174" i="2"/>
  <c r="BK173" i="2" s="1"/>
  <c r="J173" i="2" s="1"/>
  <c r="J62" i="2" s="1"/>
  <c r="J174" i="2"/>
  <c r="BE174" i="2" s="1"/>
  <c r="BI169" i="2"/>
  <c r="BH169" i="2"/>
  <c r="BG169" i="2"/>
  <c r="BF169" i="2"/>
  <c r="T169" i="2"/>
  <c r="T168" i="2"/>
  <c r="R169" i="2"/>
  <c r="R168" i="2" s="1"/>
  <c r="P169" i="2"/>
  <c r="P168" i="2"/>
  <c r="BK169" i="2"/>
  <c r="BK168" i="2" s="1"/>
  <c r="J168" i="2" s="1"/>
  <c r="J61" i="2" s="1"/>
  <c r="J169" i="2"/>
  <c r="BE169" i="2" s="1"/>
  <c r="BI164" i="2"/>
  <c r="BH164" i="2"/>
  <c r="BG164" i="2"/>
  <c r="BF164" i="2"/>
  <c r="T164" i="2"/>
  <c r="R164" i="2"/>
  <c r="R159" i="2" s="1"/>
  <c r="P164" i="2"/>
  <c r="BK164" i="2"/>
  <c r="J164" i="2"/>
  <c r="BE164" i="2"/>
  <c r="BI160" i="2"/>
  <c r="BH160" i="2"/>
  <c r="BG160" i="2"/>
  <c r="BF160" i="2"/>
  <c r="T160" i="2"/>
  <c r="T159" i="2" s="1"/>
  <c r="R160" i="2"/>
  <c r="P160" i="2"/>
  <c r="P159" i="2" s="1"/>
  <c r="BK160" i="2"/>
  <c r="BK159" i="2"/>
  <c r="J159" i="2" s="1"/>
  <c r="J60" i="2" s="1"/>
  <c r="J160" i="2"/>
  <c r="BE160" i="2"/>
  <c r="BI155" i="2"/>
  <c r="BH155" i="2"/>
  <c r="BG155" i="2"/>
  <c r="BF155" i="2"/>
  <c r="T155" i="2"/>
  <c r="R155" i="2"/>
  <c r="P155" i="2"/>
  <c r="BK155" i="2"/>
  <c r="J155" i="2"/>
  <c r="BE155" i="2" s="1"/>
  <c r="BI153" i="2"/>
  <c r="BH153" i="2"/>
  <c r="BG153" i="2"/>
  <c r="BF153" i="2"/>
  <c r="T153" i="2"/>
  <c r="R153" i="2"/>
  <c r="P153" i="2"/>
  <c r="BK153" i="2"/>
  <c r="J153" i="2"/>
  <c r="BE153" i="2"/>
  <c r="BI149" i="2"/>
  <c r="BH149" i="2"/>
  <c r="BG149" i="2"/>
  <c r="BF149" i="2"/>
  <c r="T149" i="2"/>
  <c r="R149" i="2"/>
  <c r="P149" i="2"/>
  <c r="BK149" i="2"/>
  <c r="J149" i="2"/>
  <c r="BE149" i="2" s="1"/>
  <c r="BI145" i="2"/>
  <c r="BH145" i="2"/>
  <c r="BG145" i="2"/>
  <c r="BF145" i="2"/>
  <c r="T145" i="2"/>
  <c r="T144" i="2"/>
  <c r="R145" i="2"/>
  <c r="R144" i="2" s="1"/>
  <c r="P145" i="2"/>
  <c r="P144" i="2"/>
  <c r="BK145" i="2"/>
  <c r="J145" i="2"/>
  <c r="BE145" i="2" s="1"/>
  <c r="BI139" i="2"/>
  <c r="BH139" i="2"/>
  <c r="BG139" i="2"/>
  <c r="BF139" i="2"/>
  <c r="T139" i="2"/>
  <c r="R139" i="2"/>
  <c r="P139" i="2"/>
  <c r="BK139" i="2"/>
  <c r="J139" i="2"/>
  <c r="BE139" i="2"/>
  <c r="BI137" i="2"/>
  <c r="BH137" i="2"/>
  <c r="BG137" i="2"/>
  <c r="BF137" i="2"/>
  <c r="T137" i="2"/>
  <c r="R137" i="2"/>
  <c r="P137" i="2"/>
  <c r="BK137" i="2"/>
  <c r="J137" i="2"/>
  <c r="BE137" i="2"/>
  <c r="BI133" i="2"/>
  <c r="BH133" i="2"/>
  <c r="BG133" i="2"/>
  <c r="BF133" i="2"/>
  <c r="T133" i="2"/>
  <c r="R133" i="2"/>
  <c r="R91" i="2" s="1"/>
  <c r="P133" i="2"/>
  <c r="BK133" i="2"/>
  <c r="J133" i="2"/>
  <c r="BE133" i="2"/>
  <c r="BI126" i="2"/>
  <c r="BH126" i="2"/>
  <c r="BG126" i="2"/>
  <c r="BF126" i="2"/>
  <c r="T126" i="2"/>
  <c r="R126" i="2"/>
  <c r="P126" i="2"/>
  <c r="BK126" i="2"/>
  <c r="J126" i="2"/>
  <c r="BE126" i="2" s="1"/>
  <c r="BI119" i="2"/>
  <c r="BH119" i="2"/>
  <c r="BG119" i="2"/>
  <c r="BF119" i="2"/>
  <c r="T119" i="2"/>
  <c r="R119" i="2"/>
  <c r="P119" i="2"/>
  <c r="BK119" i="2"/>
  <c r="J119" i="2"/>
  <c r="BE119" i="2"/>
  <c r="BI116" i="2"/>
  <c r="BH116" i="2"/>
  <c r="BG116" i="2"/>
  <c r="BF116" i="2"/>
  <c r="T116" i="2"/>
  <c r="R116" i="2"/>
  <c r="P116" i="2"/>
  <c r="BK116" i="2"/>
  <c r="J116" i="2"/>
  <c r="BE116" i="2" s="1"/>
  <c r="BI112" i="2"/>
  <c r="BH112" i="2"/>
  <c r="BG112" i="2"/>
  <c r="BF112" i="2"/>
  <c r="T112" i="2"/>
  <c r="R112" i="2"/>
  <c r="P112" i="2"/>
  <c r="BK112" i="2"/>
  <c r="J112" i="2"/>
  <c r="BE112" i="2"/>
  <c r="BI106" i="2"/>
  <c r="BH106" i="2"/>
  <c r="BG106" i="2"/>
  <c r="BF106" i="2"/>
  <c r="T106" i="2"/>
  <c r="R106" i="2"/>
  <c r="P106" i="2"/>
  <c r="BK106" i="2"/>
  <c r="J106" i="2"/>
  <c r="BE106" i="2"/>
  <c r="BI99" i="2"/>
  <c r="BH99" i="2"/>
  <c r="BG99" i="2"/>
  <c r="BF99" i="2"/>
  <c r="T99" i="2"/>
  <c r="R99" i="2"/>
  <c r="P99" i="2"/>
  <c r="BK99" i="2"/>
  <c r="J99" i="2"/>
  <c r="BE99" i="2"/>
  <c r="BI92" i="2"/>
  <c r="F34" i="2" s="1"/>
  <c r="BD52" i="1" s="1"/>
  <c r="BH92" i="2"/>
  <c r="F33" i="2" s="1"/>
  <c r="BC52" i="1" s="1"/>
  <c r="BG92" i="2"/>
  <c r="F32" i="2"/>
  <c r="BB52" i="1" s="1"/>
  <c r="BF92" i="2"/>
  <c r="F31" i="2" s="1"/>
  <c r="BA52" i="1" s="1"/>
  <c r="T92" i="2"/>
  <c r="T91" i="2"/>
  <c r="T90" i="2" s="1"/>
  <c r="T89" i="2" s="1"/>
  <c r="R92" i="2"/>
  <c r="P92" i="2"/>
  <c r="P91" i="2"/>
  <c r="P90" i="2" s="1"/>
  <c r="P89" i="2" s="1"/>
  <c r="AU52" i="1" s="1"/>
  <c r="BK92" i="2"/>
  <c r="BK91" i="2" s="1"/>
  <c r="J92" i="2"/>
  <c r="BE92" i="2" s="1"/>
  <c r="J85" i="2"/>
  <c r="F85" i="2"/>
  <c r="F83" i="2"/>
  <c r="E81" i="2"/>
  <c r="J51" i="2"/>
  <c r="F51" i="2"/>
  <c r="F49" i="2"/>
  <c r="E47" i="2"/>
  <c r="J18" i="2"/>
  <c r="E18" i="2"/>
  <c r="F86" i="2" s="1"/>
  <c r="F52" i="2"/>
  <c r="J17" i="2"/>
  <c r="J12" i="2"/>
  <c r="J83" i="2" s="1"/>
  <c r="J49" i="2"/>
  <c r="E7" i="2"/>
  <c r="E79" i="2"/>
  <c r="E45" i="2"/>
  <c r="AS51" i="1"/>
  <c r="L47" i="1"/>
  <c r="AM46" i="1"/>
  <c r="L46" i="1"/>
  <c r="AM44" i="1"/>
  <c r="L44" i="1"/>
  <c r="L42" i="1"/>
  <c r="L41" i="1"/>
  <c r="J91" i="2" l="1"/>
  <c r="J58" i="2" s="1"/>
  <c r="J30" i="2"/>
  <c r="AV52" i="1" s="1"/>
  <c r="AT52" i="1" s="1"/>
  <c r="F30" i="2"/>
  <c r="AZ52" i="1" s="1"/>
  <c r="J31" i="4"/>
  <c r="AW54" i="1" s="1"/>
  <c r="F31" i="4"/>
  <c r="BA54" i="1" s="1"/>
  <c r="BA51" i="1" s="1"/>
  <c r="J31" i="2"/>
  <c r="AW52" i="1" s="1"/>
  <c r="BK144" i="2"/>
  <c r="J144" i="2" s="1"/>
  <c r="J59" i="2" s="1"/>
  <c r="J283" i="2"/>
  <c r="J69" i="2" s="1"/>
  <c r="R283" i="2"/>
  <c r="R282" i="2" s="1"/>
  <c r="BK90" i="3"/>
  <c r="P91" i="3"/>
  <c r="T173" i="3"/>
  <c r="T200" i="3"/>
  <c r="T249" i="3"/>
  <c r="J276" i="3"/>
  <c r="J69" i="3" s="1"/>
  <c r="BK275" i="3"/>
  <c r="J275" i="3" s="1"/>
  <c r="J68" i="3" s="1"/>
  <c r="BK91" i="4"/>
  <c r="F33" i="4"/>
  <c r="BC54" i="1" s="1"/>
  <c r="BC51" i="1" s="1"/>
  <c r="J278" i="4"/>
  <c r="J69" i="4" s="1"/>
  <c r="BK277" i="4"/>
  <c r="J277" i="4" s="1"/>
  <c r="J68" i="4" s="1"/>
  <c r="E79" i="3"/>
  <c r="E45" i="3"/>
  <c r="J30" i="3"/>
  <c r="AV53" i="1" s="1"/>
  <c r="AT53" i="1" s="1"/>
  <c r="F30" i="3"/>
  <c r="AZ53" i="1" s="1"/>
  <c r="R90" i="4"/>
  <c r="R89" i="4" s="1"/>
  <c r="BK203" i="2"/>
  <c r="J203" i="2" s="1"/>
  <c r="J65" i="2" s="1"/>
  <c r="R203" i="2"/>
  <c r="R90" i="2" s="1"/>
  <c r="R89" i="2" s="1"/>
  <c r="T91" i="3"/>
  <c r="F32" i="3"/>
  <c r="BB53" i="1" s="1"/>
  <c r="BB51" i="1" s="1"/>
  <c r="T144" i="3"/>
  <c r="P200" i="3"/>
  <c r="P249" i="3"/>
  <c r="T276" i="3"/>
  <c r="T275" i="3" s="1"/>
  <c r="J30" i="4"/>
  <c r="AV54" i="1" s="1"/>
  <c r="AT54" i="1" s="1"/>
  <c r="P144" i="3"/>
  <c r="P90" i="4"/>
  <c r="P89" i="4" s="1"/>
  <c r="AU54" i="1" s="1"/>
  <c r="T90" i="4"/>
  <c r="T89" i="4" s="1"/>
  <c r="E45" i="4"/>
  <c r="W29" i="1" l="1"/>
  <c r="AY51" i="1"/>
  <c r="AX51" i="1"/>
  <c r="W28" i="1"/>
  <c r="W27" i="1"/>
  <c r="AW51" i="1"/>
  <c r="AK27" i="1" s="1"/>
  <c r="J90" i="3"/>
  <c r="J57" i="3" s="1"/>
  <c r="BK89" i="3"/>
  <c r="J89" i="3" s="1"/>
  <c r="AZ51" i="1"/>
  <c r="BK90" i="4"/>
  <c r="J91" i="4"/>
  <c r="J58" i="4" s="1"/>
  <c r="T90" i="3"/>
  <c r="T89" i="3" s="1"/>
  <c r="BK90" i="2"/>
  <c r="P90" i="3"/>
  <c r="P89" i="3" s="1"/>
  <c r="AU53" i="1" s="1"/>
  <c r="AU51" i="1" s="1"/>
  <c r="J27" i="3" l="1"/>
  <c r="J56" i="3"/>
  <c r="J90" i="4"/>
  <c r="J57" i="4" s="1"/>
  <c r="BK89" i="4"/>
  <c r="J89" i="4" s="1"/>
  <c r="BK89" i="2"/>
  <c r="J89" i="2" s="1"/>
  <c r="J90" i="2"/>
  <c r="J57" i="2" s="1"/>
  <c r="W26" i="1"/>
  <c r="AV51" i="1"/>
  <c r="J56" i="4" l="1"/>
  <c r="J27" i="4"/>
  <c r="AK26" i="1"/>
  <c r="AT51" i="1"/>
  <c r="J56" i="2"/>
  <c r="J27" i="2"/>
  <c r="AG53" i="1"/>
  <c r="AN53" i="1" s="1"/>
  <c r="J36" i="3"/>
  <c r="AG52" i="1" l="1"/>
  <c r="J36" i="2"/>
  <c r="AG54" i="1"/>
  <c r="AN54" i="1" s="1"/>
  <c r="J36" i="4"/>
  <c r="AG51" i="1" l="1"/>
  <c r="AN52" i="1"/>
  <c r="AN51" i="1" l="1"/>
  <c r="AK23" i="1"/>
  <c r="AK32" i="1" s="1"/>
</calcChain>
</file>

<file path=xl/sharedStrings.xml><?xml version="1.0" encoding="utf-8"?>
<sst xmlns="http://schemas.openxmlformats.org/spreadsheetml/2006/main" count="6713" uniqueCount="835">
  <si>
    <t>Export VZ</t>
  </si>
  <si>
    <t>List obsahuje:</t>
  </si>
  <si>
    <t>1) Rekapitulace stavby</t>
  </si>
  <si>
    <t>2) Rekapitulace objektů stavby a soupisů prací</t>
  </si>
  <si>
    <t>3.0</t>
  </si>
  <si>
    <t>ZAMOK</t>
  </si>
  <si>
    <t>False</t>
  </si>
  <si>
    <t>{e49cca88-cddf-4e41-b747-52a995d054b6}</t>
  </si>
  <si>
    <t>0,01</t>
  </si>
  <si>
    <t>21</t>
  </si>
  <si>
    <t>15</t>
  </si>
  <si>
    <t>REKAPITULACE STAVBY</t>
  </si>
  <si>
    <t>v ---  níže se nacházejí doplnkové a pomocné údaje k sestavám  --- v</t>
  </si>
  <si>
    <t>Návod na vyplnění</t>
  </si>
  <si>
    <t>0,001</t>
  </si>
  <si>
    <t>Kód:</t>
  </si>
  <si>
    <t>1377-16-3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</si>
  <si>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</si>
  <si>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</si>
  <si>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LC Mumlavska</t>
  </si>
  <si>
    <t>KSO:</t>
  </si>
  <si>
    <t/>
  </si>
  <si>
    <t>CC-CZ:</t>
  </si>
  <si>
    <t>Místo:</t>
  </si>
  <si>
    <t>KRNAP</t>
  </si>
  <si>
    <t>Datum:</t>
  </si>
  <si>
    <t>7. 9. 2017</t>
  </si>
  <si>
    <t>Zadavatel:</t>
  </si>
  <si>
    <t>IČ:</t>
  </si>
  <si>
    <t>00088455</t>
  </si>
  <si>
    <t>Správa Krkonošského národního parku</t>
  </si>
  <si>
    <t>DIČ:</t>
  </si>
  <si>
    <t>CZ00088455</t>
  </si>
  <si>
    <t>Uchazeč:</t>
  </si>
  <si>
    <t>Vyplň údaj</t>
  </si>
  <si>
    <t>Projektant:</t>
  </si>
  <si>
    <t>27487938</t>
  </si>
  <si>
    <t>MDS PROJEKT s.r.o.</t>
  </si>
  <si>
    <t>CZ 27487938</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</si>
  <si>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</si>
  <si>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</si>
  <si>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</si>
  <si>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</si>
  <si>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</si>
  <si>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</si>
  <si>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</si>
  <si>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</si>
  <si>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</si>
  <si>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</si>
  <si>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</si>
  <si>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</si>
  <si>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</si>
  <si>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</si>
  <si>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</si>
  <si>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</si>
  <si>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</si>
  <si>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</si>
  <si>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</si>
  <si>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</si>
  <si>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</si>
  <si>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</si>
  <si>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</si>
  <si>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</si>
  <si>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</si>
  <si>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</si>
  <si>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</si>
  <si>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</si>
  <si>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</si>
  <si>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</si>
  <si>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</si>
  <si>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</si>
  <si>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</si>
  <si>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</si>
  <si>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</si>
  <si>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</si>
  <si>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</si>
  <si>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</si>
  <si>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</si>
  <si>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</si>
  <si>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</si>
  <si>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</si>
  <si>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101.1</t>
  </si>
  <si>
    <t>LC Mumlavská - úsek 1</t>
  </si>
  <si>
    <t>STA</t>
  </si>
  <si>
    <t>1</t>
  </si>
  <si>
    <t>{a0c848e2-2df2-4ff3-af5b-7a0eedc1a457}</t>
  </si>
  <si>
    <t>2</t>
  </si>
  <si>
    <t>SO 101.2</t>
  </si>
  <si>
    <t>LC Mumlavská - úsek 2</t>
  </si>
  <si>
    <t>{0e2e54ce-2136-433a-922e-213a8fc2dfa5}</t>
  </si>
  <si>
    <t>SO 101.3</t>
  </si>
  <si>
    <t>LC Mumlavská - úsek 3</t>
  </si>
  <si>
    <t>{2b5b3cbf-b165-469b-ba13-268dc80d8060}</t>
  </si>
  <si>
    <t>1) Krycí list soupisu</t>
  </si>
  <si>
    <t>2) Rekapitulace</t>
  </si>
  <si>
    <t>3) Soupis prací</t>
  </si>
  <si>
    <t>Zpět na list:</t>
  </si>
  <si>
    <t>Rekapitulace stavby</t>
  </si>
  <si>
    <t>KRYCÍ LIST SOUPISU</t>
  </si>
  <si>
    <t>Objekt:</t>
  </si>
  <si>
    <t>SO 101.1 - LC Mumlavská - úsek 1</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</si>
  <si>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</si>
  <si>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</si>
  <si>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</si>
  <si>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</si>
  <si>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</si>
  <si>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</si>
  <si>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</si>
  <si>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</si>
  <si>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</si>
  <si>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</si>
  <si>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</si>
  <si>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</si>
  <si>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</si>
  <si>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práce-bourání</t>
  </si>
  <si>
    <t xml:space="preserve">    997 - Přesun sutě</t>
  </si>
  <si>
    <t xml:space="preserve">    998 - Přesun hmot</t>
  </si>
  <si>
    <t>PSV - Práce a dodávky PSV</t>
  </si>
  <si>
    <t xml:space="preserve">    711 - Izolace proti vodě, vlhkosti a plynům</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</si>
  <si>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</si>
  <si>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</si>
  <si>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</si>
  <si>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</si>
  <si>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</si>
  <si>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</si>
  <si>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</si>
  <si>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</si>
  <si>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</si>
  <si>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</si>
  <si>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</si>
  <si>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</si>
  <si>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</si>
  <si>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</si>
  <si>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</si>
  <si>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</si>
  <si>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</si>
  <si>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</si>
  <si>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</si>
  <si>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113107223</t>
  </si>
  <si>
    <t>Odstranění podkladů nebo krytů s přemístěním hmot na skládku na vzdálenost do 20 m nebo s naložením na dopravní prostředek v ploše jednotlivě přes 200 m2 z kameniva hrubého drceného, o tl. vrstvy přes 200 do 300 mm</t>
  </si>
  <si>
    <t>m2</t>
  </si>
  <si>
    <t>CS ÚRS 2017 02</t>
  </si>
  <si>
    <t>4</t>
  </si>
  <si>
    <t>-171191086</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</si>
  <si>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</si>
  <si>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</si>
  <si>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</si>
  <si>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Odstranění kameniva z podkladu</t>
  </si>
  <si>
    <t>Po vytěžení z konstrukce bude zváženo zpětné využití materiálu. O využití nebo odvozu na skládku dodavatele rozhodne dozor stavby.</t>
  </si>
  <si>
    <t>123,0*3,00</t>
  </si>
  <si>
    <t>"kamenivo pod krajnicí" 123,0*0,25</t>
  </si>
  <si>
    <t>Součet</t>
  </si>
  <si>
    <t>113107243</t>
  </si>
  <si>
    <t>Odstranění podkladů nebo krytů s přemístěním hmot na skládku na vzdálenost do 20 m nebo s naložením na dopravní prostředek v ploše jednotlivě přes 200 m2 živičných, o tl. vrstvy přes 100 do 150 mm</t>
  </si>
  <si>
    <t>-2144987343</t>
  </si>
  <si>
    <t>Odstranění rozrytého penetračního makadamu</t>
  </si>
  <si>
    <t>"penetrace pod krajnicí" 123,0*0,10</t>
  </si>
  <si>
    <t>3</t>
  </si>
  <si>
    <t>113108442</t>
  </si>
  <si>
    <t>Rozrytí vrstvy krytu nebo podkladu z kameniva bez zhutnění, bez vyrovnání rozrytého materiálu, pro jakékoliv tloušťky se živičným pojivem</t>
  </si>
  <si>
    <t>1164983750</t>
  </si>
  <si>
    <t xml:space="preserve">Poznámka k souboru cen:_x000D_
1. V ceně -8441 nejsou započteny náklady na příp. nutné doplnění kamenivem, které se oceňuje cenami souboru cen 566 . 0-11 Úprava dosavadního krytu z kameniva drceného jako podklad pro nový kryt. </t>
  </si>
  <si>
    <t>Rozrytí stávajícího krytu</t>
  </si>
  <si>
    <t>132201202</t>
  </si>
  <si>
    <t>Hloubení zapažených i nezapažených rýh šířky přes 600 do 2 000 mm s urovnáním dna do předepsaného profilu a spádu v hornině tř. 3 přes 100 do 1 000 m3</t>
  </si>
  <si>
    <t>m3</t>
  </si>
  <si>
    <t>-75129639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</si>
  <si>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</si>
  <si>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rýha v rubu zdi</t>
  </si>
  <si>
    <t>110,0*1,00*1,50</t>
  </si>
  <si>
    <t>5</t>
  </si>
  <si>
    <t>132201209</t>
  </si>
  <si>
    <t>Hloubení zapažených i nezapažených rýh šířky přes 600 do 2 000 mm s urovnáním dna do předepsaného profilu a spádu v hornině tř. 3 Příplatek k cenám za lepivost horniny tř. 3</t>
  </si>
  <si>
    <t>846557693</t>
  </si>
  <si>
    <t>165*0,5 'Přepočtené koeficientem množství</t>
  </si>
  <si>
    <t>6</t>
  </si>
  <si>
    <t>162301101</t>
  </si>
  <si>
    <t>Vodorovné přemístění výkopku nebo sypaniny po suchu na obvyklém dopravním prostředku, bez naložení výkopku, avšak se složením bez rozhrnutí z horniny tř. 1 až 4 na vzdálenost přes 50 do 500 m</t>
  </si>
  <si>
    <t>1145041457</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</si>
  <si>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</si>
  <si>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Přemístění výkopku na skládky po lese.</t>
  </si>
  <si>
    <t>"z rýhy v rubu zdi" 110,0*1,00*1,50</t>
  </si>
  <si>
    <t>"z čištěných příkopů" 123,00*0,30</t>
  </si>
  <si>
    <t>"z čištění propustku" 3,17*0,25*0,25*5,2*0,25</t>
  </si>
  <si>
    <t>7</t>
  </si>
  <si>
    <t>171201201</t>
  </si>
  <si>
    <t>Uložení sypaniny na skládky</t>
  </si>
  <si>
    <t>-387896539</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</si>
  <si>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</si>
  <si>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Uložení sypaniny na skládky v lese s rozhrnutím dle instrukcí polesného</t>
  </si>
  <si>
    <t>8</t>
  </si>
  <si>
    <t>174101101</t>
  </si>
  <si>
    <t>Zásyp sypaninou z jakékoliv horniny s uložením výkopku ve vrstvách se zhutněním jam, šachet, rýh nebo kolem objektů v těchto vykopávkách</t>
  </si>
  <si>
    <t>822280692</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</si>
  <si>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</si>
  <si>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pod úrovní drenáže</t>
  </si>
  <si>
    <t>0,75*1,00*110,00</t>
  </si>
  <si>
    <t>9</t>
  </si>
  <si>
    <t>M</t>
  </si>
  <si>
    <t>583312000</t>
  </si>
  <si>
    <t>štěrkopísek netříděný zásypový materiál</t>
  </si>
  <si>
    <t>t</t>
  </si>
  <si>
    <t>-222875724</t>
  </si>
  <si>
    <t>82,5*2 'Přepočtené koeficientem množství</t>
  </si>
  <si>
    <t>10</t>
  </si>
  <si>
    <t>181951102</t>
  </si>
  <si>
    <t>Úprava pláně vyrovnáním výškových rozdílů v hornině tř. 1 až 4 se zhutněním</t>
  </si>
  <si>
    <t>-1517120670</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</si>
  <si>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</si>
  <si>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"Pláň výkopu v rubu zdi" 110,00*0,60</t>
  </si>
  <si>
    <t>"Pláň lesní cesty" 123,00*3,25</t>
  </si>
  <si>
    <t>Zakládání</t>
  </si>
  <si>
    <t>11</t>
  </si>
  <si>
    <t>211531111</t>
  </si>
  <si>
    <t>Výplň kamenivem do rýh odvodňovacích žeber nebo trativodů bez zhutnění, s úpravou povrchu výplně kamenivem hrubým drceným frakce 16 až 63 mm</t>
  </si>
  <si>
    <t>-532118753</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</si>
  <si>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</si>
  <si>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Obsyp trativodu</t>
  </si>
  <si>
    <t>1,00*0,50*110,00</t>
  </si>
  <si>
    <t>12</t>
  </si>
  <si>
    <t>211971122</t>
  </si>
  <si>
    <t>Zřízení opláštění výplně z geotextilie odvodňovacích žeber nebo trativodů v rýze nebo zářezu se stěnami svislými nebo šikmými o sklonu přes 1:2 při rozvinuté šířce opláštění přes 2,5 m</t>
  </si>
  <si>
    <t>-213197278</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</si>
  <si>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</si>
  <si>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Opláštění drenážního žebra</t>
  </si>
  <si>
    <t>(0,50+0,90+0,45+1,00)*110,0</t>
  </si>
  <si>
    <t>13</t>
  </si>
  <si>
    <t>693111490</t>
  </si>
  <si>
    <t>geotextilie netkaná PP 500 g/m2 do š 8,8 m</t>
  </si>
  <si>
    <t>1269342476</t>
  </si>
  <si>
    <t>313,5*1,2 'Přepočtené koeficientem množství</t>
  </si>
  <si>
    <t>14</t>
  </si>
  <si>
    <t>212755216</t>
  </si>
  <si>
    <t>Trativody bez lože z drenážních trubek plastových flexibilních D 160 mm</t>
  </si>
  <si>
    <t>m</t>
  </si>
  <si>
    <t>2106562198</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</si>
  <si>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</si>
  <si>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Rubová drenáž z perforovaných flexibilních trub</t>
  </si>
  <si>
    <t>107,0</t>
  </si>
  <si>
    <t>Svislé a kompletní konstrukce</t>
  </si>
  <si>
    <t>313311961</t>
  </si>
  <si>
    <t>Nadzákladové zdi z betonu prostého obkladové bez zvláštních nároků na vliv prostředí tř. C 25/30</t>
  </si>
  <si>
    <t>-19979055</t>
  </si>
  <si>
    <t xml:space="preserve">Poznámka k souboru cen:_x000D_
1. Při betonování do ztraceného bednění z desek je zohledněna zvýšená opatrnost, aby se předešlo poškození zabudovaných desek. 2. Při stanovení množství měrných jednotek betonu do ztraceného bednění z desek je třeba zohlednit skutečnou spotřebu betonu v m3 zdiva. 3. V cenách nejsou započteny náklady na bednění; tyto se oceňují cenami souboru cen: a) 31* 35-11 Bednění nadzákladových zdí, b) 31* 35-12 Ztracené bednění nadzákladových zdí ze štěpkocementových desek. </t>
  </si>
  <si>
    <t>Zpevnění rubu zdi betonem C25/30 XF3</t>
  </si>
  <si>
    <t>107,0*1,90*0,30</t>
  </si>
  <si>
    <t>16</t>
  </si>
  <si>
    <t>334741114</t>
  </si>
  <si>
    <t>Prostup v betonových zdech z kameninových trub průměru do DN 250</t>
  </si>
  <si>
    <t>1256675815</t>
  </si>
  <si>
    <t xml:space="preserve">Poznámka k souboru cen:_x000D_
1. V cenách jsou započteny i náklady na nařezání kameninového potrubí na potřebnou délku a osazení do bednění s výřezem a utěsnění prostupu bedněním tmelem před betonáží. </t>
  </si>
  <si>
    <t>Nátrubek z kameninové trouby na vyústění drenáže</t>
  </si>
  <si>
    <t>0,30*4</t>
  </si>
  <si>
    <t>Vodorovné konstrukce</t>
  </si>
  <si>
    <t>17</t>
  </si>
  <si>
    <t>451315113</t>
  </si>
  <si>
    <t>Podkladní a výplňové vrstvy z betonu prostého tloušťky do 100 mm, z betonu C 8/10</t>
  </si>
  <si>
    <t>-1735567077</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</si>
  <si>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</si>
  <si>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Podkladní beton drenáže</t>
  </si>
  <si>
    <t>107,0*1,00</t>
  </si>
  <si>
    <t>Komunikace pozemní</t>
  </si>
  <si>
    <t>18</t>
  </si>
  <si>
    <t>564851111</t>
  </si>
  <si>
    <t>Podklad ze štěrkodrti ŠD s rozprostřením a zhutněním, po zhutnění tl. 150 mm</t>
  </si>
  <si>
    <t>-51448874</t>
  </si>
  <si>
    <t>Podklad vozovky</t>
  </si>
  <si>
    <t>(3,00+0,25)*123,00*2</t>
  </si>
  <si>
    <t>19</t>
  </si>
  <si>
    <t>569831111</t>
  </si>
  <si>
    <t>Zpevnění krajnic nebo komunikací pro pěší s rozprostřením a zhutněním, po zhutnění štěrkodrtí tl. 100 mm</t>
  </si>
  <si>
    <t>-1356286945</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</si>
  <si>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</si>
  <si>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Zbudování krajnic</t>
  </si>
  <si>
    <t>(123,00+123,0-107,0)*0,25</t>
  </si>
  <si>
    <t>20</t>
  </si>
  <si>
    <t>573451117</t>
  </si>
  <si>
    <t>Dvojitý nátěr DN s posypem kamenivem a se zaválcováním z asfaltu silničního, v množství 3,5 kg/m2</t>
  </si>
  <si>
    <t>-210155931</t>
  </si>
  <si>
    <t xml:space="preserve">Poznámka k souboru cen:_x000D_
1. Pokud není dvojitý nátěr prováděn v jednom časovém sledu, je považován za 2 jednoduché nátěry. </t>
  </si>
  <si>
    <t>Kryt vozovky</t>
  </si>
  <si>
    <t>3,00*123,00</t>
  </si>
  <si>
    <t>574381112</t>
  </si>
  <si>
    <t>Penetrační makadam PM s rozprostřením kameniva na sucho, s prolitím živicí, s posypem drtí a se zhutněním hrubý (PMH) z kameniva hrubého drceného, po zhutnění tl. 100 mm</t>
  </si>
  <si>
    <t>1072026151</t>
  </si>
  <si>
    <t xml:space="preserve">Poznámka k souboru cen:_x000D_
1. Penetrační makadamy větších tlouštěk je nutno provádět ve 2 vrstvách. </t>
  </si>
  <si>
    <t>Úpravy povrchů, podlahy a osazování výplní</t>
  </si>
  <si>
    <t>22</t>
  </si>
  <si>
    <t>628635411</t>
  </si>
  <si>
    <t>Spárování zdiva z lomového kamene upraveného maltou cementovou hloubky vysekaných spár přes 30 do 70 mm</t>
  </si>
  <si>
    <t>2017498181</t>
  </si>
  <si>
    <t xml:space="preserve">Poznámka k souboru cen:_x000D_
1. V cenách jsou započteny i náklady na vysekání staré malty ze spár zdiva a vyčištění spár. 2. Náklady na spárování nového zdiva při jeho provádění se zvlášť neoceňují, protože jsou započteny v nákladech na zdění. 3. Spárování do hloubky spáry 30 mm se oceňuje cenami souboru cen 628 63-12.. Spárování zdiva opěrných zdí a valů části A05 katalogu 823-1 Plochy a úprava území.. </t>
  </si>
  <si>
    <t>Přespárování stávajícího zdiva - předpoklad 10%</t>
  </si>
  <si>
    <t>2,0*107,0*0,10</t>
  </si>
  <si>
    <t>Přespárování propustku na začátku úseku- předpoklad 10%</t>
  </si>
  <si>
    <t>8,00*1,5*2*0,1</t>
  </si>
  <si>
    <t>Trubní vedení</t>
  </si>
  <si>
    <t>23</t>
  </si>
  <si>
    <t>871310510</t>
  </si>
  <si>
    <t>Montáž kanalizačního potrubí z plastů z polypropylenu PP žebrovaného SN 10 DN 150</t>
  </si>
  <si>
    <t>-1678797117</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</si>
  <si>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</si>
  <si>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Prostupy drenáže zdí</t>
  </si>
  <si>
    <t>1,30*4</t>
  </si>
  <si>
    <t>24</t>
  </si>
  <si>
    <t>286152000</t>
  </si>
  <si>
    <t>trubka kanalizační  SN10 UR-2 DN 150 mm/ 2 m</t>
  </si>
  <si>
    <t>kus</t>
  </si>
  <si>
    <t>-150177651</t>
  </si>
  <si>
    <t>Ostatní konstrukce a práce-bourání</t>
  </si>
  <si>
    <t>25</t>
  </si>
  <si>
    <t>913121111</t>
  </si>
  <si>
    <t>Montáž a demontáž dočasných dopravních značek kompletních značek vč. podstavce a sloupku základních</t>
  </si>
  <si>
    <t>-268539836</t>
  </si>
  <si>
    <t xml:space="preserve">Poznámka k souboru cen:_x000D_
1. V cenách jsou započteny náklady na montáž i demontáž dočasné značky, nebo podstavce. </t>
  </si>
  <si>
    <t>Značky pro zamezení průjezdu po dobu výstavby</t>
  </si>
  <si>
    <t>"2*A15 (Práce) + 2*E13 (Text - mimo vozidel stavby) + 2*B1 (Zákaz vjezdu všech vozidel)" 2*3</t>
  </si>
  <si>
    <t>26</t>
  </si>
  <si>
    <t>913121211</t>
  </si>
  <si>
    <t>Montáž a demontáž dočasných dopravních značek Příplatek za první a každý další den použití dočasných dopravních značek k ceně 12-1111</t>
  </si>
  <si>
    <t>1823432161</t>
  </si>
  <si>
    <t>"značky * dny" 6*50</t>
  </si>
  <si>
    <t>27</t>
  </si>
  <si>
    <t>913211111</t>
  </si>
  <si>
    <t>Montáž a demontáž dočasných dopravních zábran reflexních, šířky 1,5 m</t>
  </si>
  <si>
    <t>161553377</t>
  </si>
  <si>
    <t xml:space="preserve">Poznámka k souboru cen:_x000D_
1. V cenách jsou započteny náklady na montáž i demontáž dočasné zábrany. 2. V cenách světelných dočasných dopravních zábran 913 22-11 nejsou započteny náklady na akumulátor, které se oceňují cenami souboru cen 913 91-1. </t>
  </si>
  <si>
    <t>Zábrana pro označení uzavírky</t>
  </si>
  <si>
    <t>28</t>
  </si>
  <si>
    <t>913211211</t>
  </si>
  <si>
    <t>Montáž a demontáž dočasných dopravních zábran Příplatek za první a každý další den použití dočasných dopravních zábran k ceně 21-1111</t>
  </si>
  <si>
    <t>379951928</t>
  </si>
  <si>
    <t>"značky * dny" 2*50</t>
  </si>
  <si>
    <t>29</t>
  </si>
  <si>
    <t>938111111</t>
  </si>
  <si>
    <t>Čištění zdiva opěr, pilířů, křídel od mechu a jiné vegetace</t>
  </si>
  <si>
    <t>510147209</t>
  </si>
  <si>
    <t xml:space="preserve">Poznámka k souboru cen:_x000D_
1. Cena je určena pro čištění jakéhokoliv zdiva. 2. Počet měrných jednotek se měří v m2 čištěné plochy zdiva. </t>
  </si>
  <si>
    <t>Odstranění mechu a jiné vegetace</t>
  </si>
  <si>
    <t>"zeď" 2,00*107,00</t>
  </si>
  <si>
    <t>"propust na začátku úseku" 8,00*1,5*2</t>
  </si>
  <si>
    <t>30</t>
  </si>
  <si>
    <t>938902202</t>
  </si>
  <si>
    <t>Čištění příkopů komunikací s odstraněním travnatého porostu nebo nánosu s naložením na dopravní prostředek nebo s přemístěním na hromady na vzdálenost do 20 m ručně při šířce dna do 400 mm a objemu nánosu přes 0,15 do 0,30 m3/m</t>
  </si>
  <si>
    <t>437970697</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</si>
  <si>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</si>
  <si>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Pročištění příkopů podel komunikace</t>
  </si>
  <si>
    <t>123,00</t>
  </si>
  <si>
    <t>31</t>
  </si>
  <si>
    <t>938902411</t>
  </si>
  <si>
    <t>Čištění propustků s odstraněním travnatého porostu nebo nánosu, s naložením na dopravní prostředek nebo s přemístěním na hromady na vzdálenost do 20 m strojně tlakovou vodou tloušťky nánosu do 25% průměru propustku do 500 mm</t>
  </si>
  <si>
    <t>640967395</t>
  </si>
  <si>
    <t xml:space="preserve">Poznámka k souboru cen:_x000D_
1. V cenách nejsou započteny náklady na vodorovnou dopravu odstraněného materiálu, která se oceňuje cenami souboru cen 997 22-15 Vodorovná doprava suti. 2. V cenách čištění propustků strojně tlakovou vodou nejsou započteny náklady na vodu, tyto se oceňují individuálně. 3. Ceny jsou kalkulovány pro propustky do délky 8 m, pro propustky delší než 8 m se použijí položky 938 90-2411 až -2484 a příplatek 938 90-2499 za každý další 1 metr propustku. </t>
  </si>
  <si>
    <t>Pročištění propustku na konci úseku</t>
  </si>
  <si>
    <t>5,2</t>
  </si>
  <si>
    <t>32</t>
  </si>
  <si>
    <t>938909311</t>
  </si>
  <si>
    <t>Čištění vozovek metením bláta, prachu nebo hlinitého nánosu s odklizením na hromady na vzdálenost do 20 m nebo naložením na dopravní prostředek strojně povrchu podkladu nebo krytu betonového nebo živičného</t>
  </si>
  <si>
    <t>-146378963</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</si>
  <si>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</si>
  <si>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Kryt vozovky - před pokládkou nátěrů</t>
  </si>
  <si>
    <t>3,00*107,00*2</t>
  </si>
  <si>
    <t>33</t>
  </si>
  <si>
    <t>938909611</t>
  </si>
  <si>
    <t>Čištění krajnic odstraněním nánosu (ulehlého, popř. zaježděného) naneseného vlivem silničního provozu, s přemístěním na hromady na vzdálenost do 50 m nebo s naložením na dopravní prostředek, ale bez složení průměrné tloušťky do 100 mm</t>
  </si>
  <si>
    <t>-748763493</t>
  </si>
  <si>
    <t xml:space="preserve">Poznámka k souboru cen:_x000D_
1. V cenách nejsou započteny náklady na vodorovnou dopravu odstraněného materiálu, která se oceňuje cenami souboru cen 997 22-15 Vodorovná doprava suti. </t>
  </si>
  <si>
    <t>Odstranění nánosu ze stávajících krajnic</t>
  </si>
  <si>
    <t>107,00*0,25</t>
  </si>
  <si>
    <t>34</t>
  </si>
  <si>
    <t>977151124</t>
  </si>
  <si>
    <t>Jádrové vrty diamantovými korunkami do stavebních materiálů (železobetonu, betonu, cihel, obkladů, dlažeb, kamene) průměru přes 150 do 180 mm</t>
  </si>
  <si>
    <t>1523110275</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</si>
  <si>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</si>
  <si>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Vrtání prostupů pro vyústění drenáže</t>
  </si>
  <si>
    <t>1,20*4</t>
  </si>
  <si>
    <t>35</t>
  </si>
  <si>
    <t>985112113</t>
  </si>
  <si>
    <t>Odsekání degradovaného betonu stěn, tloušťky přes 30 do 50 mm</t>
  </si>
  <si>
    <t>-1915480553</t>
  </si>
  <si>
    <t xml:space="preserve">Poznámka k souboru cen:_x000D_
1. V ceně -2111 až -2133 jsou započteny i náklady na odstranění degradovaného betonu ručním pneumatickým kladivem s dočištěním k obnažení betonářské výztuže a jejím ručním očištěním. </t>
  </si>
  <si>
    <t>Degradovaná beton v rubu zdi</t>
  </si>
  <si>
    <t>107,0*1,90</t>
  </si>
  <si>
    <t>36</t>
  </si>
  <si>
    <t>985223212</t>
  </si>
  <si>
    <t>Přezdívání zdiva do aktivované malty kamenného, objemu přes 3 m3</t>
  </si>
  <si>
    <t>238705483</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</si>
  <si>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</si>
  <si>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Přezdění uvolněných kamenů</t>
  </si>
  <si>
    <t>"zeď" 2,5</t>
  </si>
  <si>
    <t xml:space="preserve">"propust na začátku" 1,0 </t>
  </si>
  <si>
    <t>37</t>
  </si>
  <si>
    <t>583806500</t>
  </si>
  <si>
    <t>kámen lomový neupravený žula, třída I netříděný</t>
  </si>
  <si>
    <t>-2046817286</t>
  </si>
  <si>
    <t>3,5*2 'Přepočtené koeficientem množství</t>
  </si>
  <si>
    <t>997</t>
  </si>
  <si>
    <t>Přesun sutě</t>
  </si>
  <si>
    <t>38</t>
  </si>
  <si>
    <t>997221551</t>
  </si>
  <si>
    <t>Vodorovná doprava suti bez naložení, ale se složením a s hrubým urovnáním ze sypkých materiálů, na vzdálenost do 1 km</t>
  </si>
  <si>
    <t>-18163145</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</si>
  <si>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</si>
  <si>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Přemístění suti na skládku dodavatele. Předpoklad 15 km.</t>
  </si>
  <si>
    <t>"kamenivo ze stávající vozovky" 175,890</t>
  </si>
  <si>
    <t>"stávající penetrační makadam" 120,491</t>
  </si>
  <si>
    <t>"odsekaný degradovaný beton v rubu zdi a odpad z jádrových vývrtů" 22,363+0,485</t>
  </si>
  <si>
    <t>39</t>
  </si>
  <si>
    <t>997221559</t>
  </si>
  <si>
    <t>Vodorovná doprava suti bez naložení, ale se složením a s hrubým urovnáním Příplatek k ceně za každý další i započatý 1 km přes 1 km</t>
  </si>
  <si>
    <t>-920424609</t>
  </si>
  <si>
    <t>319,229*14 'Přepočtené koeficientem množství</t>
  </si>
  <si>
    <t>40</t>
  </si>
  <si>
    <t>997221815</t>
  </si>
  <si>
    <t>Poplatek za uložení stavebního odpadu na skládce (skládkovné) betonového</t>
  </si>
  <si>
    <t>605858749</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</si>
  <si>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</si>
  <si>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Poplatek na skládce dodavatele.</t>
  </si>
  <si>
    <t>41</t>
  </si>
  <si>
    <t>997221845</t>
  </si>
  <si>
    <t>Poplatek za uložení stavebního odpadu na skládce (skládkovné) asfaltového bez obsahu dehtu</t>
  </si>
  <si>
    <t>-2026786895</t>
  </si>
  <si>
    <t>42</t>
  </si>
  <si>
    <t>997221855</t>
  </si>
  <si>
    <t>Poplatek za uložení stavebního odpadu na skládce (skládkovné) zeminy a kameniva</t>
  </si>
  <si>
    <t>2039980535</t>
  </si>
  <si>
    <t>998</t>
  </si>
  <si>
    <t>Přesun hmot</t>
  </si>
  <si>
    <t>43</t>
  </si>
  <si>
    <t>998225111</t>
  </si>
  <si>
    <t>Přesun hmot pro komunikace s krytem z kameniva, monolitickým betonovým nebo živičným dopravní vzdálenost do 200 m jakékoliv délky objektu</t>
  </si>
  <si>
    <t>832594970</t>
  </si>
  <si>
    <t xml:space="preserve">Poznámka k souboru cen:_x000D_
1. Ceny lze použít i pro plochy letišť s krytem monolitickým betonovým nebo živičným. </t>
  </si>
  <si>
    <t>PSV</t>
  </si>
  <si>
    <t>Práce a dodávky PSV</t>
  </si>
  <si>
    <t>711</t>
  </si>
  <si>
    <t>Izolace proti vodě, vlhkosti a plynům</t>
  </si>
  <si>
    <t>44</t>
  </si>
  <si>
    <t>711112001</t>
  </si>
  <si>
    <t>Provedení izolace proti zemní vlhkosti natěradly a tmely za studena na ploše svislé S nátěrem penetračním</t>
  </si>
  <si>
    <t>-1930152759</t>
  </si>
  <si>
    <t xml:space="preserve">Poznámka k souboru cen:_x000D_
1. Izolace plochy jednotlivě do 10 m2 se oceňují skladebně cenou příslušné izolace a cenou 711 19-9095 Příplatek za plochu do 10 m2. </t>
  </si>
  <si>
    <t>Izolační nátěr přibetonávky v rubu</t>
  </si>
  <si>
    <t>1,90*107,00</t>
  </si>
  <si>
    <t>45</t>
  </si>
  <si>
    <t>111631500</t>
  </si>
  <si>
    <t>lak asfaltový penetrační (MJ t) bal 9 kg</t>
  </si>
  <si>
    <t>-1349532397</t>
  </si>
  <si>
    <t>203,3*0,00035 'Přepočtené koeficientem množství</t>
  </si>
  <si>
    <t>46</t>
  </si>
  <si>
    <t>711112002</t>
  </si>
  <si>
    <t>Provedení izolace proti zemní vlhkosti natěradly a tmely za studena na ploše svislé S nátěrem lakem asfaltovým</t>
  </si>
  <si>
    <t>656736440</t>
  </si>
  <si>
    <t>1,90*107,00*2</t>
  </si>
  <si>
    <t>47</t>
  </si>
  <si>
    <t>111631520</t>
  </si>
  <si>
    <t>lak asfaltový izolační</t>
  </si>
  <si>
    <t>-1179752974</t>
  </si>
  <si>
    <t>406,6*0,00045 'Přepočtené koeficientem množství</t>
  </si>
  <si>
    <t>48</t>
  </si>
  <si>
    <t>998711101</t>
  </si>
  <si>
    <t>Přesun hmot pro izolace proti vodě, vlhkosti a plynům stanovený z hmotnosti přesunovaného materiálu vodorovná dopravní vzdálenost do 50 m v objektech výšky do 6 m</t>
  </si>
  <si>
    <t>442802500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</si>
  <si>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</si>
  <si>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SO 101.2 - LC Mumlavská - úsek 2</t>
  </si>
  <si>
    <t>113107163</t>
  </si>
  <si>
    <t>Odstranění podkladů nebo krytů s přemístěním hmot na skládku na vzdálenost do 20 m nebo s naložením na dopravní prostředek v ploše jednotlivě přes 50 m2 do 200 m2 z kameniva hrubého drceného, o tl. vrstvy přes 200 do 300 mm</t>
  </si>
  <si>
    <t>2025286685</t>
  </si>
  <si>
    <t>"vozovka a zpevněná krajnice podél zdi" 27,90*(3,00+0,60)</t>
  </si>
  <si>
    <t>"kamenivo pod krajnicí" 27,90*0,25</t>
  </si>
  <si>
    <t>113107183</t>
  </si>
  <si>
    <t>Odstranění podkladů nebo krytů s přemístěním hmot na skládku na vzdálenost do 20 m nebo s naložením na dopravní prostředek v ploše jednotlivě přes 50 m2 do 200 m2 živičných, o tl. vrstvy přes 100 do 150 mm</t>
  </si>
  <si>
    <t>-500893326</t>
  </si>
  <si>
    <t>"penetrace vozovky a zpevněné krajnice podél zdi" 27,90*(3,00+0,60)</t>
  </si>
  <si>
    <t>"penetrace pod krajnicí" 27,90*0,10</t>
  </si>
  <si>
    <t>-890199133</t>
  </si>
  <si>
    <t>132201201</t>
  </si>
  <si>
    <t>Hloubení zapažených i nezapažených rýh šířky přes 600 do 2 000 mm s urovnáním dna do předepsaného profilu a spádu v hornině tř. 3 do 100 m3</t>
  </si>
  <si>
    <t>1777023311</t>
  </si>
  <si>
    <t>27,9*1,00*1,50</t>
  </si>
  <si>
    <t>578627861</t>
  </si>
  <si>
    <t>41,85*0,5 'Přepočtené koeficientem množství</t>
  </si>
  <si>
    <t>536464462</t>
  </si>
  <si>
    <t>"z rýhy v rubu zdi" 27,90*1,00*1,50</t>
  </si>
  <si>
    <t>"z čištěných příkopů" 21,00*0,30</t>
  </si>
  <si>
    <t>"z čištění propustku" 1,00*0,50*5,9*0,25</t>
  </si>
  <si>
    <t>2069362553</t>
  </si>
  <si>
    <t>-1909229410</t>
  </si>
  <si>
    <t>0,75*1,00*27,90</t>
  </si>
  <si>
    <t>-281510992</t>
  </si>
  <si>
    <t>20,925*2 'Přepočtené koeficientem množství</t>
  </si>
  <si>
    <t>2033644918</t>
  </si>
  <si>
    <t>"Pláň výkopu v rubu zdi" 27,90*0,60</t>
  </si>
  <si>
    <t>"Pláň lesní cesty" 27,90*(3,00+0,60+0,25)</t>
  </si>
  <si>
    <t>1004949168</t>
  </si>
  <si>
    <t>1,00*0,50*27,90</t>
  </si>
  <si>
    <t>1122212132</t>
  </si>
  <si>
    <t>(0,50+0,90+0,45+1,00)*27,90</t>
  </si>
  <si>
    <t>-96196016</t>
  </si>
  <si>
    <t>79,515*1,2 'Přepočtené koeficientem množství</t>
  </si>
  <si>
    <t>1894773381</t>
  </si>
  <si>
    <t>27,90</t>
  </si>
  <si>
    <t>-92574709</t>
  </si>
  <si>
    <t>27,90*1,90*0,30</t>
  </si>
  <si>
    <t>1623805516</t>
  </si>
  <si>
    <t>0,30*2</t>
  </si>
  <si>
    <t>-1883605304</t>
  </si>
  <si>
    <t>27,90*1,00</t>
  </si>
  <si>
    <t>271398883</t>
  </si>
  <si>
    <t>(3,00+0,60+0,25)*27,90*2</t>
  </si>
  <si>
    <t>-1827733538</t>
  </si>
  <si>
    <t>27,90*0,25</t>
  </si>
  <si>
    <t>-1835370711</t>
  </si>
  <si>
    <t>(3,00+0,60)*27,90</t>
  </si>
  <si>
    <t>1248816311</t>
  </si>
  <si>
    <t>350567311</t>
  </si>
  <si>
    <t>1,8*27,90*0,10</t>
  </si>
  <si>
    <t>-859008280</t>
  </si>
  <si>
    <t>1,30*2</t>
  </si>
  <si>
    <t>1782413971</t>
  </si>
  <si>
    <t>1798093</t>
  </si>
  <si>
    <t>-916777391</t>
  </si>
  <si>
    <t>"značky * dny" 6*20</t>
  </si>
  <si>
    <t>-685048066</t>
  </si>
  <si>
    <t>729417325</t>
  </si>
  <si>
    <t>"značky * dny" 2*20</t>
  </si>
  <si>
    <t>-1246049755</t>
  </si>
  <si>
    <t>"zeď" 1,80*27,90</t>
  </si>
  <si>
    <t>-375616920</t>
  </si>
  <si>
    <t>21,00</t>
  </si>
  <si>
    <t>2068013245</t>
  </si>
  <si>
    <t>5,9</t>
  </si>
  <si>
    <t>117546379</t>
  </si>
  <si>
    <t>(3,00+0,60)*27,90*2</t>
  </si>
  <si>
    <t>-1512974805</t>
  </si>
  <si>
    <t>393672416</t>
  </si>
  <si>
    <t>1,20*2</t>
  </si>
  <si>
    <t>-40545775</t>
  </si>
  <si>
    <t>27,90*1,90</t>
  </si>
  <si>
    <t>-1514672754</t>
  </si>
  <si>
    <t>"zeď" 1,0</t>
  </si>
  <si>
    <t>747311632</t>
  </si>
  <si>
    <t>1*2 'Přepočtené koeficientem množství</t>
  </si>
  <si>
    <t>-1366916931</t>
  </si>
  <si>
    <t>"kamenivo ze stávající vozovky" 47,263</t>
  </si>
  <si>
    <t>"stávající penetrační makadam" 32,621</t>
  </si>
  <si>
    <t>"odsekaný degradovaný beton v rubu zdi a odpad z jádrových vývrtů" 5,831+0,242</t>
  </si>
  <si>
    <t>-613894987</t>
  </si>
  <si>
    <t>85,987*14 'Přepočtené koeficientem množství</t>
  </si>
  <si>
    <t>669575575</t>
  </si>
  <si>
    <t>386494019</t>
  </si>
  <si>
    <t>2039090805</t>
  </si>
  <si>
    <t>-2113737441</t>
  </si>
  <si>
    <t>776092028</t>
  </si>
  <si>
    <t>1,90*27,90</t>
  </si>
  <si>
    <t>-787190190</t>
  </si>
  <si>
    <t>53,01*0,00035 'Přepočtené koeficientem množství</t>
  </si>
  <si>
    <t>-2113868099</t>
  </si>
  <si>
    <t>1,90*27,90*2</t>
  </si>
  <si>
    <t>-186908040</t>
  </si>
  <si>
    <t>106,02*0,00045 'Přepočtené koeficientem množství</t>
  </si>
  <si>
    <t>1610582382</t>
  </si>
  <si>
    <t>SO 101.3 - LC Mumlavská - úsek 3</t>
  </si>
  <si>
    <t>452800108</t>
  </si>
  <si>
    <t>89,50*3,00</t>
  </si>
  <si>
    <t>"kamenivo pod krajnicí" (89,50+16,50)*0,25+46,0*0,50</t>
  </si>
  <si>
    <t>135096381</t>
  </si>
  <si>
    <t>"penetrace pod krajnicí" 89,50*0,10*2</t>
  </si>
  <si>
    <t>-405663712</t>
  </si>
  <si>
    <t>66574909</t>
  </si>
  <si>
    <t>75,80*1,00*0,70+75,80*1,50*1,70</t>
  </si>
  <si>
    <t>463311285</t>
  </si>
  <si>
    <t>246,35*0,5 'Přepočtené koeficientem množství</t>
  </si>
  <si>
    <t>-1207794545</t>
  </si>
  <si>
    <t>"z rýhy v rubu zdi" 75,80*1,00*0,70+75,80*1,50*1,70</t>
  </si>
  <si>
    <t>"z čištěných příkopů" 89,50*0,30</t>
  </si>
  <si>
    <t>"z čištění propustku" 3,17*0,20*0,20*5,4*0,25</t>
  </si>
  <si>
    <t>928113908</t>
  </si>
  <si>
    <t>573468152</t>
  </si>
  <si>
    <t>75,80*1,00*0,70</t>
  </si>
  <si>
    <t>1592787433</t>
  </si>
  <si>
    <t>53,06*2 'Přepočtené koeficientem množství</t>
  </si>
  <si>
    <t>859241483</t>
  </si>
  <si>
    <t>"Pláň výkopu v rubu zdi" 75,80*0,60</t>
  </si>
  <si>
    <t>"Pláň lesní cesty" 89,50*3,5</t>
  </si>
  <si>
    <t>-1263683781</t>
  </si>
  <si>
    <t>75,80*1,50*1,70</t>
  </si>
  <si>
    <t>-1668769425</t>
  </si>
  <si>
    <t>(0,50+1,50+0,45+1,60)*75,8</t>
  </si>
  <si>
    <t>-377941749</t>
  </si>
  <si>
    <t>306,99*1,2 'Přepočtené koeficientem množství</t>
  </si>
  <si>
    <t>838450559</t>
  </si>
  <si>
    <t>75,8</t>
  </si>
  <si>
    <t>237815772</t>
  </si>
  <si>
    <t>75,8*2,70*0,30</t>
  </si>
  <si>
    <t>605971209</t>
  </si>
  <si>
    <t>0,30*3</t>
  </si>
  <si>
    <t>-1859444787</t>
  </si>
  <si>
    <t>75,80*1,50</t>
  </si>
  <si>
    <t>-2054090754</t>
  </si>
  <si>
    <t>89,50*3,00*2</t>
  </si>
  <si>
    <t>"kamenivo pod krajnicí" (89,50+16,50)*0,25+46,0*0,50*2</t>
  </si>
  <si>
    <t>983148634</t>
  </si>
  <si>
    <t>(89,50+16,50)*0,25+46,0*0,50*2</t>
  </si>
  <si>
    <t>184341900</t>
  </si>
  <si>
    <t>3,00*89,50</t>
  </si>
  <si>
    <t>-2053470292</t>
  </si>
  <si>
    <t>1351098979</t>
  </si>
  <si>
    <t>3,0*75,80*0,10</t>
  </si>
  <si>
    <t>-1531939010</t>
  </si>
  <si>
    <t>1,70*3</t>
  </si>
  <si>
    <t>-888399599</t>
  </si>
  <si>
    <t>107291381</t>
  </si>
  <si>
    <t>-261622760</t>
  </si>
  <si>
    <t>"značky * dny" 6*40</t>
  </si>
  <si>
    <t>1875950072</t>
  </si>
  <si>
    <t>1396867869</t>
  </si>
  <si>
    <t>"značky * dny" 2*40</t>
  </si>
  <si>
    <t>-238706191</t>
  </si>
  <si>
    <t>"zeď" 3,00*75,80</t>
  </si>
  <si>
    <t>-807099448</t>
  </si>
  <si>
    <t>89,50</t>
  </si>
  <si>
    <t>675204987</t>
  </si>
  <si>
    <t>5,4</t>
  </si>
  <si>
    <t>-1313109498</t>
  </si>
  <si>
    <t>3,00*89,50*2</t>
  </si>
  <si>
    <t>-488818275</t>
  </si>
  <si>
    <t>78831281</t>
  </si>
  <si>
    <t>-1539501430</t>
  </si>
  <si>
    <t>75,80*2,70</t>
  </si>
  <si>
    <t>-979168544</t>
  </si>
  <si>
    <t>-2060477274</t>
  </si>
  <si>
    <t>2,5*2 'Přepočtené koeficientem množství</t>
  </si>
  <si>
    <t>1421021976</t>
  </si>
  <si>
    <t>"kamenivo ze stávající vozovky" 293,602</t>
  </si>
  <si>
    <t>"stávající penetrační makadam" 230,422</t>
  </si>
  <si>
    <t>"odsekaný degradovaný beton v rubu zdi a odpad z jádrových vývrtů" 22,513+0,515</t>
  </si>
  <si>
    <t>-1274361707</t>
  </si>
  <si>
    <t>547,052*14 'Přepočtené koeficientem množství</t>
  </si>
  <si>
    <t>-485632696</t>
  </si>
  <si>
    <t>2059393596</t>
  </si>
  <si>
    <t>-1910932199</t>
  </si>
  <si>
    <t>-910597767</t>
  </si>
  <si>
    <t>-1274880522</t>
  </si>
  <si>
    <t>2,70*75,8</t>
  </si>
  <si>
    <t>971229586</t>
  </si>
  <si>
    <t>204,66*0,00035 'Přepočtené koeficientem množství</t>
  </si>
  <si>
    <t>-101692765</t>
  </si>
  <si>
    <t>2,70*75,8*2</t>
  </si>
  <si>
    <t>1829166050</t>
  </si>
  <si>
    <t>409,32*0,00045 'Přepočtené koeficientem množství</t>
  </si>
  <si>
    <t>-628625243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</si>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</sst>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3"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tabSelected="1"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3"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 customHeight="1">
      <c r="AR2" s="366"/>
      <c r="AS2" s="366"/>
      <c r="AT2" s="366"/>
      <c r="AU2" s="366"/>
      <c r="AV2" s="366"/>
      <c r="AW2" s="366"/>
      <c r="AX2" s="366"/>
      <c r="AY2" s="366"/>
      <c r="AZ2" s="366"/>
      <c r="BA2" s="366"/>
      <c r="BB2" s="366"/>
      <c r="BC2" s="366"/>
      <c r="BD2" s="366"/>
      <c r="BE2" s="366"/>
      <c r="BS2" s="23" t="s">
        <v>8</v>
      </c>
      <c r="BT2" s="23" t="s">
        <v>9</v>
      </c>
    </row>
    <row r="3" spans="1:74" ht="6.9"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 customHeight="1">
      <c r="B5" s="27"/>
      <c r="C5" s="28"/>
      <c r="D5" s="33" t="s">
        <v>15</v>
      </c>
      <c r="E5" s="28"/>
      <c r="F5" s="28"/>
      <c r="G5" s="28"/>
      <c r="H5" s="28"/>
      <c r="I5" s="28"/>
      <c r="J5" s="28"/>
      <c r="K5" s="331" t="s">
        <v>16</v>
      </c>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28"/>
      <c r="AQ5" s="30"/>
      <c r="BE5" s="329" t="s">
        <v>17</v>
      </c>
      <c r="BS5" s="23" t="s">
        <v>8</v>
      </c>
    </row>
    <row r="6" spans="1:74" ht="36.9" customHeight="1">
      <c r="B6" s="27"/>
      <c r="C6" s="28"/>
      <c r="D6" s="35" t="s">
        <v>18</v>
      </c>
      <c r="E6" s="28"/>
      <c r="F6" s="28"/>
      <c r="G6" s="28"/>
      <c r="H6" s="28"/>
      <c r="I6" s="28"/>
      <c r="J6" s="28"/>
      <c r="K6" s="333" t="s">
        <v>19</v>
      </c>
      <c r="L6" s="332"/>
      <c r="M6" s="332"/>
      <c r="N6" s="332"/>
      <c r="O6" s="332"/>
      <c r="P6" s="332"/>
      <c r="Q6" s="332"/>
      <c r="R6" s="332"/>
      <c r="S6" s="332"/>
      <c r="T6" s="332"/>
      <c r="U6" s="332"/>
      <c r="V6" s="332"/>
      <c r="W6" s="332"/>
      <c r="X6" s="332"/>
      <c r="Y6" s="332"/>
      <c r="Z6" s="332"/>
      <c r="AA6" s="332"/>
      <c r="AB6" s="332"/>
      <c r="AC6" s="332"/>
      <c r="AD6" s="332"/>
      <c r="AE6" s="332"/>
      <c r="AF6" s="332"/>
      <c r="AG6" s="332"/>
      <c r="AH6" s="332"/>
      <c r="AI6" s="332"/>
      <c r="AJ6" s="332"/>
      <c r="AK6" s="332"/>
      <c r="AL6" s="332"/>
      <c r="AM6" s="332"/>
      <c r="AN6" s="332"/>
      <c r="AO6" s="332"/>
      <c r="AP6" s="28"/>
      <c r="AQ6" s="30"/>
      <c r="BE6" s="330"/>
      <c r="BS6" s="23" t="s">
        <v>8</v>
      </c>
    </row>
    <row r="7" spans="1:74" ht="14.4"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30"/>
      <c r="BS7" s="23" t="s">
        <v>8</v>
      </c>
    </row>
    <row r="8" spans="1:74" ht="14.4"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30"/>
      <c r="BS8" s="23" t="s">
        <v>8</v>
      </c>
    </row>
    <row r="9" spans="1:74"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30"/>
      <c r="BS9" s="23" t="s">
        <v>8</v>
      </c>
    </row>
    <row r="10" spans="1:74" ht="14.4"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29</v>
      </c>
      <c r="AO10" s="28"/>
      <c r="AP10" s="28"/>
      <c r="AQ10" s="30"/>
      <c r="BE10" s="330"/>
      <c r="BS10" s="23" t="s">
        <v>8</v>
      </c>
    </row>
    <row r="11" spans="1:74" ht="18.45"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31</v>
      </c>
      <c r="AL11" s="28"/>
      <c r="AM11" s="28"/>
      <c r="AN11" s="34" t="s">
        <v>32</v>
      </c>
      <c r="AO11" s="28"/>
      <c r="AP11" s="28"/>
      <c r="AQ11" s="30"/>
      <c r="BE11" s="330"/>
      <c r="BS11" s="23" t="s">
        <v>8</v>
      </c>
    </row>
    <row r="12" spans="1:74" ht="6.9"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0"/>
      <c r="BS12" s="23" t="s">
        <v>8</v>
      </c>
    </row>
    <row r="13" spans="1:74" ht="14.4" customHeight="1">
      <c r="B13" s="27"/>
      <c r="C13" s="28"/>
      <c r="D13" s="36" t="s">
        <v>33</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34</v>
      </c>
      <c r="AO13" s="28"/>
      <c r="AP13" s="28"/>
      <c r="AQ13" s="30"/>
      <c r="BE13" s="330"/>
      <c r="BS13" s="23" t="s">
        <v>8</v>
      </c>
    </row>
    <row r="14" spans="1:74" ht="13.2">
      <c r="B14" s="27"/>
      <c r="C14" s="28"/>
      <c r="D14" s="28"/>
      <c r="E14" s="334" t="s">
        <v>34</v>
      </c>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6" t="s">
        <v>31</v>
      </c>
      <c r="AL14" s="28"/>
      <c r="AM14" s="28"/>
      <c r="AN14" s="38" t="s">
        <v>34</v>
      </c>
      <c r="AO14" s="28"/>
      <c r="AP14" s="28"/>
      <c r="AQ14" s="30"/>
      <c r="BE14" s="330"/>
      <c r="BS14" s="23" t="s">
        <v>8</v>
      </c>
    </row>
    <row r="15" spans="1:74" ht="6.9"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0"/>
      <c r="BS15" s="23" t="s">
        <v>6</v>
      </c>
    </row>
    <row r="16" spans="1:74" ht="14.4" customHeight="1">
      <c r="B16" s="27"/>
      <c r="C16" s="28"/>
      <c r="D16" s="36" t="s">
        <v>35</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36</v>
      </c>
      <c r="AO16" s="28"/>
      <c r="AP16" s="28"/>
      <c r="AQ16" s="30"/>
      <c r="BE16" s="330"/>
      <c r="BS16" s="23" t="s">
        <v>6</v>
      </c>
    </row>
    <row r="17" spans="2:71" ht="18.45"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31</v>
      </c>
      <c r="AL17" s="28"/>
      <c r="AM17" s="28"/>
      <c r="AN17" s="34" t="s">
        <v>38</v>
      </c>
      <c r="AO17" s="28"/>
      <c r="AP17" s="28"/>
      <c r="AQ17" s="30"/>
      <c r="BE17" s="330"/>
      <c r="BS17" s="23" t="s">
        <v>39</v>
      </c>
    </row>
    <row r="18" spans="2:71" ht="6.9"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0"/>
      <c r="BS18" s="23" t="s">
        <v>8</v>
      </c>
    </row>
    <row r="19" spans="2:71" ht="14.4" customHeight="1">
      <c r="B19" s="27"/>
      <c r="C19" s="28"/>
      <c r="D19" s="36"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0"/>
      <c r="BS19" s="23" t="s">
        <v>8</v>
      </c>
    </row>
    <row r="20" spans="2:71" ht="57" customHeight="1">
      <c r="B20" s="27"/>
      <c r="C20" s="28"/>
      <c r="D20" s="28"/>
      <c r="E20" s="336" t="s">
        <v>41</v>
      </c>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28"/>
      <c r="AP20" s="28"/>
      <c r="AQ20" s="30"/>
      <c r="BE20" s="330"/>
      <c r="BS20" s="23" t="s">
        <v>6</v>
      </c>
    </row>
    <row r="21" spans="2:71" ht="6.9"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0"/>
    </row>
    <row r="22" spans="2:71" ht="6.9"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30"/>
    </row>
    <row r="23" spans="2:71" s="1" customFormat="1" ht="25.95" customHeight="1">
      <c r="B23" s="40"/>
      <c r="C23" s="41"/>
      <c r="D23" s="42" t="s">
        <v>42</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37">
        <f>ROUND(AG51,2)</f>
        <v>0</v>
      </c>
      <c r="AL23" s="338"/>
      <c r="AM23" s="338"/>
      <c r="AN23" s="338"/>
      <c r="AO23" s="338"/>
      <c r="AP23" s="41"/>
      <c r="AQ23" s="44"/>
      <c r="BE23" s="330"/>
    </row>
    <row r="24" spans="2:71" s="1" customFormat="1" ht="6.9"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30"/>
    </row>
    <row r="25" spans="2:71" s="1" customFormat="1" ht="12">
      <c r="B25" s="40"/>
      <c r="C25" s="41"/>
      <c r="D25" s="41"/>
      <c r="E25" s="41"/>
      <c r="F25" s="41"/>
      <c r="G25" s="41"/>
      <c r="H25" s="41"/>
      <c r="I25" s="41"/>
      <c r="J25" s="41"/>
      <c r="K25" s="41"/>
      <c r="L25" s="339" t="s">
        <v>43</v>
      </c>
      <c r="M25" s="339"/>
      <c r="N25" s="339"/>
      <c r="O25" s="339"/>
      <c r="P25" s="41"/>
      <c r="Q25" s="41"/>
      <c r="R25" s="41"/>
      <c r="S25" s="41"/>
      <c r="T25" s="41"/>
      <c r="U25" s="41"/>
      <c r="V25" s="41"/>
      <c r="W25" s="339" t="s">
        <v>44</v>
      </c>
      <c r="X25" s="339"/>
      <c r="Y25" s="339"/>
      <c r="Z25" s="339"/>
      <c r="AA25" s="339"/>
      <c r="AB25" s="339"/>
      <c r="AC25" s="339"/>
      <c r="AD25" s="339"/>
      <c r="AE25" s="339"/>
      <c r="AF25" s="41"/>
      <c r="AG25" s="41"/>
      <c r="AH25" s="41"/>
      <c r="AI25" s="41"/>
      <c r="AJ25" s="41"/>
      <c r="AK25" s="339" t="s">
        <v>45</v>
      </c>
      <c r="AL25" s="339"/>
      <c r="AM25" s="339"/>
      <c r="AN25" s="339"/>
      <c r="AO25" s="339"/>
      <c r="AP25" s="41"/>
      <c r="AQ25" s="44"/>
      <c r="BE25" s="330"/>
    </row>
    <row r="26" spans="2:71" s="2" customFormat="1" ht="14.4" customHeight="1">
      <c r="B26" s="46"/>
      <c r="C26" s="47"/>
      <c r="D26" s="48" t="s">
        <v>46</v>
      </c>
      <c r="E26" s="47"/>
      <c r="F26" s="48" t="s">
        <v>47</v>
      </c>
      <c r="G26" s="47"/>
      <c r="H26" s="47"/>
      <c r="I26" s="47"/>
      <c r="J26" s="47"/>
      <c r="K26" s="47"/>
      <c r="L26" s="340">
        <v>0.21</v>
      </c>
      <c r="M26" s="341"/>
      <c r="N26" s="341"/>
      <c r="O26" s="341"/>
      <c r="P26" s="47"/>
      <c r="Q26" s="47"/>
      <c r="R26" s="47"/>
      <c r="S26" s="47"/>
      <c r="T26" s="47"/>
      <c r="U26" s="47"/>
      <c r="V26" s="47"/>
      <c r="W26" s="342">
        <f>ROUND(AZ51,2)</f>
        <v>0</v>
      </c>
      <c r="X26" s="341"/>
      <c r="Y26" s="341"/>
      <c r="Z26" s="341"/>
      <c r="AA26" s="341"/>
      <c r="AB26" s="341"/>
      <c r="AC26" s="341"/>
      <c r="AD26" s="341"/>
      <c r="AE26" s="341"/>
      <c r="AF26" s="47"/>
      <c r="AG26" s="47"/>
      <c r="AH26" s="47"/>
      <c r="AI26" s="47"/>
      <c r="AJ26" s="47"/>
      <c r="AK26" s="342">
        <f>ROUND(AV51,2)</f>
        <v>0</v>
      </c>
      <c r="AL26" s="341"/>
      <c r="AM26" s="341"/>
      <c r="AN26" s="341"/>
      <c r="AO26" s="341"/>
      <c r="AP26" s="47"/>
      <c r="AQ26" s="49"/>
      <c r="BE26" s="330"/>
    </row>
    <row r="27" spans="2:71" s="2" customFormat="1" ht="14.4" customHeight="1">
      <c r="B27" s="46"/>
      <c r="C27" s="47"/>
      <c r="D27" s="47"/>
      <c r="E27" s="47"/>
      <c r="F27" s="48" t="s">
        <v>48</v>
      </c>
      <c r="G27" s="47"/>
      <c r="H27" s="47"/>
      <c r="I27" s="47"/>
      <c r="J27" s="47"/>
      <c r="K27" s="47"/>
      <c r="L27" s="340">
        <v>0.15</v>
      </c>
      <c r="M27" s="341"/>
      <c r="N27" s="341"/>
      <c r="O27" s="341"/>
      <c r="P27" s="47"/>
      <c r="Q27" s="47"/>
      <c r="R27" s="47"/>
      <c r="S27" s="47"/>
      <c r="T27" s="47"/>
      <c r="U27" s="47"/>
      <c r="V27" s="47"/>
      <c r="W27" s="342">
        <f>ROUND(BA51,2)</f>
        <v>0</v>
      </c>
      <c r="X27" s="341"/>
      <c r="Y27" s="341"/>
      <c r="Z27" s="341"/>
      <c r="AA27" s="341"/>
      <c r="AB27" s="341"/>
      <c r="AC27" s="341"/>
      <c r="AD27" s="341"/>
      <c r="AE27" s="341"/>
      <c r="AF27" s="47"/>
      <c r="AG27" s="47"/>
      <c r="AH27" s="47"/>
      <c r="AI27" s="47"/>
      <c r="AJ27" s="47"/>
      <c r="AK27" s="342">
        <f>ROUND(AW51,2)</f>
        <v>0</v>
      </c>
      <c r="AL27" s="341"/>
      <c r="AM27" s="341"/>
      <c r="AN27" s="341"/>
      <c r="AO27" s="341"/>
      <c r="AP27" s="47"/>
      <c r="AQ27" s="49"/>
      <c r="BE27" s="330"/>
    </row>
    <row r="28" spans="2:71" s="2" customFormat="1" ht="14.4" hidden="1" customHeight="1">
      <c r="B28" s="46"/>
      <c r="C28" s="47"/>
      <c r="D28" s="47"/>
      <c r="E28" s="47"/>
      <c r="F28" s="48" t="s">
        <v>49</v>
      </c>
      <c r="G28" s="47"/>
      <c r="H28" s="47"/>
      <c r="I28" s="47"/>
      <c r="J28" s="47"/>
      <c r="K28" s="47"/>
      <c r="L28" s="340">
        <v>0.21</v>
      </c>
      <c r="M28" s="341"/>
      <c r="N28" s="341"/>
      <c r="O28" s="341"/>
      <c r="P28" s="47"/>
      <c r="Q28" s="47"/>
      <c r="R28" s="47"/>
      <c r="S28" s="47"/>
      <c r="T28" s="47"/>
      <c r="U28" s="47"/>
      <c r="V28" s="47"/>
      <c r="W28" s="342">
        <f>ROUND(BB51,2)</f>
        <v>0</v>
      </c>
      <c r="X28" s="341"/>
      <c r="Y28" s="341"/>
      <c r="Z28" s="341"/>
      <c r="AA28" s="341"/>
      <c r="AB28" s="341"/>
      <c r="AC28" s="341"/>
      <c r="AD28" s="341"/>
      <c r="AE28" s="341"/>
      <c r="AF28" s="47"/>
      <c r="AG28" s="47"/>
      <c r="AH28" s="47"/>
      <c r="AI28" s="47"/>
      <c r="AJ28" s="47"/>
      <c r="AK28" s="342">
        <v>0</v>
      </c>
      <c r="AL28" s="341"/>
      <c r="AM28" s="341"/>
      <c r="AN28" s="341"/>
      <c r="AO28" s="341"/>
      <c r="AP28" s="47"/>
      <c r="AQ28" s="49"/>
      <c r="BE28" s="330"/>
    </row>
    <row r="29" spans="2:71" s="2" customFormat="1" ht="14.4" hidden="1" customHeight="1">
      <c r="B29" s="46"/>
      <c r="C29" s="47"/>
      <c r="D29" s="47"/>
      <c r="E29" s="47"/>
      <c r="F29" s="48" t="s">
        <v>50</v>
      </c>
      <c r="G29" s="47"/>
      <c r="H29" s="47"/>
      <c r="I29" s="47"/>
      <c r="J29" s="47"/>
      <c r="K29" s="47"/>
      <c r="L29" s="340">
        <v>0.15</v>
      </c>
      <c r="M29" s="341"/>
      <c r="N29" s="341"/>
      <c r="O29" s="341"/>
      <c r="P29" s="47"/>
      <c r="Q29" s="47"/>
      <c r="R29" s="47"/>
      <c r="S29" s="47"/>
      <c r="T29" s="47"/>
      <c r="U29" s="47"/>
      <c r="V29" s="47"/>
      <c r="W29" s="342">
        <f>ROUND(BC51,2)</f>
        <v>0</v>
      </c>
      <c r="X29" s="341"/>
      <c r="Y29" s="341"/>
      <c r="Z29" s="341"/>
      <c r="AA29" s="341"/>
      <c r="AB29" s="341"/>
      <c r="AC29" s="341"/>
      <c r="AD29" s="341"/>
      <c r="AE29" s="341"/>
      <c r="AF29" s="47"/>
      <c r="AG29" s="47"/>
      <c r="AH29" s="47"/>
      <c r="AI29" s="47"/>
      <c r="AJ29" s="47"/>
      <c r="AK29" s="342">
        <v>0</v>
      </c>
      <c r="AL29" s="341"/>
      <c r="AM29" s="341"/>
      <c r="AN29" s="341"/>
      <c r="AO29" s="341"/>
      <c r="AP29" s="47"/>
      <c r="AQ29" s="49"/>
      <c r="BE29" s="330"/>
    </row>
    <row r="30" spans="2:71" s="2" customFormat="1" ht="14.4" hidden="1" customHeight="1">
      <c r="B30" s="46"/>
      <c r="C30" s="47"/>
      <c r="D30" s="47"/>
      <c r="E30" s="47"/>
      <c r="F30" s="48" t="s">
        <v>51</v>
      </c>
      <c r="G30" s="47"/>
      <c r="H30" s="47"/>
      <c r="I30" s="47"/>
      <c r="J30" s="47"/>
      <c r="K30" s="47"/>
      <c r="L30" s="340">
        <v>0</v>
      </c>
      <c r="M30" s="341"/>
      <c r="N30" s="341"/>
      <c r="O30" s="341"/>
      <c r="P30" s="47"/>
      <c r="Q30" s="47"/>
      <c r="R30" s="47"/>
      <c r="S30" s="47"/>
      <c r="T30" s="47"/>
      <c r="U30" s="47"/>
      <c r="V30" s="47"/>
      <c r="W30" s="342">
        <f>ROUND(BD51,2)</f>
        <v>0</v>
      </c>
      <c r="X30" s="341"/>
      <c r="Y30" s="341"/>
      <c r="Z30" s="341"/>
      <c r="AA30" s="341"/>
      <c r="AB30" s="341"/>
      <c r="AC30" s="341"/>
      <c r="AD30" s="341"/>
      <c r="AE30" s="341"/>
      <c r="AF30" s="47"/>
      <c r="AG30" s="47"/>
      <c r="AH30" s="47"/>
      <c r="AI30" s="47"/>
      <c r="AJ30" s="47"/>
      <c r="AK30" s="342">
        <v>0</v>
      </c>
      <c r="AL30" s="341"/>
      <c r="AM30" s="341"/>
      <c r="AN30" s="341"/>
      <c r="AO30" s="341"/>
      <c r="AP30" s="47"/>
      <c r="AQ30" s="49"/>
      <c r="BE30" s="330"/>
    </row>
    <row r="31" spans="2:71" s="1" customFormat="1" ht="6.9"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30"/>
    </row>
    <row r="32" spans="2:71" s="1" customFormat="1" ht="25.95" customHeight="1">
      <c r="B32" s="40"/>
      <c r="C32" s="50"/>
      <c r="D32" s="51" t="s">
        <v>52</v>
      </c>
      <c r="E32" s="52"/>
      <c r="F32" s="52"/>
      <c r="G32" s="52"/>
      <c r="H32" s="52"/>
      <c r="I32" s="52"/>
      <c r="J32" s="52"/>
      <c r="K32" s="52"/>
      <c r="L32" s="52"/>
      <c r="M32" s="52"/>
      <c r="N32" s="52"/>
      <c r="O32" s="52"/>
      <c r="P32" s="52"/>
      <c r="Q32" s="52"/>
      <c r="R32" s="52"/>
      <c r="S32" s="52"/>
      <c r="T32" s="53" t="s">
        <v>53</v>
      </c>
      <c r="U32" s="52"/>
      <c r="V32" s="52"/>
      <c r="W32" s="52"/>
      <c r="X32" s="343" t="s">
        <v>54</v>
      </c>
      <c r="Y32" s="344"/>
      <c r="Z32" s="344"/>
      <c r="AA32" s="344"/>
      <c r="AB32" s="344"/>
      <c r="AC32" s="52"/>
      <c r="AD32" s="52"/>
      <c r="AE32" s="52"/>
      <c r="AF32" s="52"/>
      <c r="AG32" s="52"/>
      <c r="AH32" s="52"/>
      <c r="AI32" s="52"/>
      <c r="AJ32" s="52"/>
      <c r="AK32" s="345">
        <f>SUM(AK23:AK30)</f>
        <v>0</v>
      </c>
      <c r="AL32" s="344"/>
      <c r="AM32" s="344"/>
      <c r="AN32" s="344"/>
      <c r="AO32" s="346"/>
      <c r="AP32" s="50"/>
      <c r="AQ32" s="54"/>
      <c r="BE32" s="330"/>
    </row>
    <row r="33" spans="2:56" s="1" customFormat="1" ht="6.9"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 customHeight="1">
      <c r="B39" s="40"/>
      <c r="C39" s="61" t="s">
        <v>55</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 customHeight="1">
      <c r="B41" s="63"/>
      <c r="C41" s="64" t="s">
        <v>15</v>
      </c>
      <c r="D41" s="65"/>
      <c r="E41" s="65"/>
      <c r="F41" s="65"/>
      <c r="G41" s="65"/>
      <c r="H41" s="65"/>
      <c r="I41" s="65"/>
      <c r="J41" s="65"/>
      <c r="K41" s="65"/>
      <c r="L41" s="65" t="str">
        <f>K5</f>
        <v>1377-16-3</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 customHeight="1">
      <c r="B42" s="67"/>
      <c r="C42" s="68" t="s">
        <v>18</v>
      </c>
      <c r="D42" s="69"/>
      <c r="E42" s="69"/>
      <c r="F42" s="69"/>
      <c r="G42" s="69"/>
      <c r="H42" s="69"/>
      <c r="I42" s="69"/>
      <c r="J42" s="69"/>
      <c r="K42" s="69"/>
      <c r="L42" s="347" t="str">
        <f>K6</f>
        <v>LC Mumlavska</v>
      </c>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8"/>
      <c r="AL42" s="348"/>
      <c r="AM42" s="348"/>
      <c r="AN42" s="348"/>
      <c r="AO42" s="348"/>
      <c r="AP42" s="69"/>
      <c r="AQ42" s="69"/>
      <c r="AR42" s="70"/>
    </row>
    <row r="43" spans="2:56" s="1" customFormat="1" ht="6.9"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3.2">
      <c r="B44" s="40"/>
      <c r="C44" s="64" t="s">
        <v>23</v>
      </c>
      <c r="D44" s="62"/>
      <c r="E44" s="62"/>
      <c r="F44" s="62"/>
      <c r="G44" s="62"/>
      <c r="H44" s="62"/>
      <c r="I44" s="62"/>
      <c r="J44" s="62"/>
      <c r="K44" s="62"/>
      <c r="L44" s="71" t="str">
        <f>IF(K8="","",K8)</f>
        <v>KRNAP</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49" t="str">
        <f>IF(AN8= "","",AN8)</f>
        <v>7. 9. 2017</v>
      </c>
      <c r="AN44" s="349"/>
      <c r="AO44" s="62"/>
      <c r="AP44" s="62"/>
      <c r="AQ44" s="62"/>
      <c r="AR44" s="60"/>
    </row>
    <row r="45" spans="2:56" s="1" customFormat="1" ht="6.9"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3.2">
      <c r="B46" s="40"/>
      <c r="C46" s="64" t="s">
        <v>27</v>
      </c>
      <c r="D46" s="62"/>
      <c r="E46" s="62"/>
      <c r="F46" s="62"/>
      <c r="G46" s="62"/>
      <c r="H46" s="62"/>
      <c r="I46" s="62"/>
      <c r="J46" s="62"/>
      <c r="K46" s="62"/>
      <c r="L46" s="65" t="str">
        <f>IF(E11= "","",E11)</f>
        <v>Správa Krkonošského národního parku</v>
      </c>
      <c r="M46" s="62"/>
      <c r="N46" s="62"/>
      <c r="O46" s="62"/>
      <c r="P46" s="62"/>
      <c r="Q46" s="62"/>
      <c r="R46" s="62"/>
      <c r="S46" s="62"/>
      <c r="T46" s="62"/>
      <c r="U46" s="62"/>
      <c r="V46" s="62"/>
      <c r="W46" s="62"/>
      <c r="X46" s="62"/>
      <c r="Y46" s="62"/>
      <c r="Z46" s="62"/>
      <c r="AA46" s="62"/>
      <c r="AB46" s="62"/>
      <c r="AC46" s="62"/>
      <c r="AD46" s="62"/>
      <c r="AE46" s="62"/>
      <c r="AF46" s="62"/>
      <c r="AG46" s="62"/>
      <c r="AH46" s="62"/>
      <c r="AI46" s="64" t="s">
        <v>35</v>
      </c>
      <c r="AJ46" s="62"/>
      <c r="AK46" s="62"/>
      <c r="AL46" s="62"/>
      <c r="AM46" s="350" t="str">
        <f>IF(E17="","",E17)</f>
        <v>MDS PROJEKT s.r.o.</v>
      </c>
      <c r="AN46" s="350"/>
      <c r="AO46" s="350"/>
      <c r="AP46" s="350"/>
      <c r="AQ46" s="62"/>
      <c r="AR46" s="60"/>
      <c r="AS46" s="351" t="s">
        <v>56</v>
      </c>
      <c r="AT46" s="352"/>
      <c r="AU46" s="73"/>
      <c r="AV46" s="73"/>
      <c r="AW46" s="73"/>
      <c r="AX46" s="73"/>
      <c r="AY46" s="73"/>
      <c r="AZ46" s="73"/>
      <c r="BA46" s="73"/>
      <c r="BB46" s="73"/>
      <c r="BC46" s="73"/>
      <c r="BD46" s="74"/>
    </row>
    <row r="47" spans="2:56" s="1" customFormat="1" ht="13.2">
      <c r="B47" s="40"/>
      <c r="C47" s="64" t="s">
        <v>33</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3"/>
      <c r="AT47" s="354"/>
      <c r="AU47" s="75"/>
      <c r="AV47" s="75"/>
      <c r="AW47" s="75"/>
      <c r="AX47" s="75"/>
      <c r="AY47" s="75"/>
      <c r="AZ47" s="75"/>
      <c r="BA47" s="75"/>
      <c r="BB47" s="75"/>
      <c r="BC47" s="75"/>
      <c r="BD47" s="76"/>
    </row>
    <row r="48" spans="2:56" s="1" customFormat="1" ht="10.8"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5"/>
      <c r="AT48" s="356"/>
      <c r="AU48" s="41"/>
      <c r="AV48" s="41"/>
      <c r="AW48" s="41"/>
      <c r="AX48" s="41"/>
      <c r="AY48" s="41"/>
      <c r="AZ48" s="41"/>
      <c r="BA48" s="41"/>
      <c r="BB48" s="41"/>
      <c r="BC48" s="41"/>
      <c r="BD48" s="77"/>
    </row>
    <row r="49" spans="1:91" s="1" customFormat="1" ht="29.25" customHeight="1">
      <c r="B49" s="40"/>
      <c r="C49" s="357" t="s">
        <v>57</v>
      </c>
      <c r="D49" s="358"/>
      <c r="E49" s="358"/>
      <c r="F49" s="358"/>
      <c r="G49" s="358"/>
      <c r="H49" s="78"/>
      <c r="I49" s="359" t="s">
        <v>58</v>
      </c>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60" t="s">
        <v>59</v>
      </c>
      <c r="AH49" s="358"/>
      <c r="AI49" s="358"/>
      <c r="AJ49" s="358"/>
      <c r="AK49" s="358"/>
      <c r="AL49" s="358"/>
      <c r="AM49" s="358"/>
      <c r="AN49" s="359" t="s">
        <v>60</v>
      </c>
      <c r="AO49" s="358"/>
      <c r="AP49" s="358"/>
      <c r="AQ49" s="79" t="s">
        <v>61</v>
      </c>
      <c r="AR49" s="60"/>
      <c r="AS49" s="80" t="s">
        <v>62</v>
      </c>
      <c r="AT49" s="81" t="s">
        <v>63</v>
      </c>
      <c r="AU49" s="81" t="s">
        <v>64</v>
      </c>
      <c r="AV49" s="81" t="s">
        <v>65</v>
      </c>
      <c r="AW49" s="81" t="s">
        <v>66</v>
      </c>
      <c r="AX49" s="81" t="s">
        <v>67</v>
      </c>
      <c r="AY49" s="81" t="s">
        <v>68</v>
      </c>
      <c r="AZ49" s="81" t="s">
        <v>69</v>
      </c>
      <c r="BA49" s="81" t="s">
        <v>70</v>
      </c>
      <c r="BB49" s="81" t="s">
        <v>71</v>
      </c>
      <c r="BC49" s="81" t="s">
        <v>72</v>
      </c>
      <c r="BD49" s="82" t="s">
        <v>73</v>
      </c>
    </row>
    <row r="50" spans="1:91" s="1" customFormat="1" ht="10.8"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 customHeight="1">
      <c r="B51" s="67"/>
      <c r="C51" s="86" t="s">
        <v>74</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64">
        <f>ROUND(SUM(AG52:AG54),2)</f>
        <v>0</v>
      </c>
      <c r="AH51" s="364"/>
      <c r="AI51" s="364"/>
      <c r="AJ51" s="364"/>
      <c r="AK51" s="364"/>
      <c r="AL51" s="364"/>
      <c r="AM51" s="364"/>
      <c r="AN51" s="365">
        <f>SUM(AG51,AT51)</f>
        <v>0</v>
      </c>
      <c r="AO51" s="365"/>
      <c r="AP51" s="365"/>
      <c r="AQ51" s="88" t="s">
        <v>21</v>
      </c>
      <c r="AR51" s="70"/>
      <c r="AS51" s="89">
        <f>ROUND(SUM(AS52:AS54),2)</f>
        <v>0</v>
      </c>
      <c r="AT51" s="90">
        <f>ROUND(SUM(AV51:AW51),2)</f>
        <v>0</v>
      </c>
      <c r="AU51" s="91">
        <f>ROUND(SUM(AU52:AU54),5)</f>
        <v>0</v>
      </c>
      <c r="AV51" s="90">
        <f>ROUND(AZ51*L26,2)</f>
        <v>0</v>
      </c>
      <c r="AW51" s="90">
        <f>ROUND(BA51*L27,2)</f>
        <v>0</v>
      </c>
      <c r="AX51" s="90">
        <f>ROUND(BB51*L26,2)</f>
        <v>0</v>
      </c>
      <c r="AY51" s="90">
        <f>ROUND(BC51*L27,2)</f>
        <v>0</v>
      </c>
      <c r="AZ51" s="90">
        <f>ROUND(SUM(AZ52:AZ54),2)</f>
        <v>0</v>
      </c>
      <c r="BA51" s="90">
        <f>ROUND(SUM(BA52:BA54),2)</f>
        <v>0</v>
      </c>
      <c r="BB51" s="90">
        <f>ROUND(SUM(BB52:BB54),2)</f>
        <v>0</v>
      </c>
      <c r="BC51" s="90">
        <f>ROUND(SUM(BC52:BC54),2)</f>
        <v>0</v>
      </c>
      <c r="BD51" s="92">
        <f>ROUND(SUM(BD52:BD54),2)</f>
        <v>0</v>
      </c>
      <c r="BS51" s="93" t="s">
        <v>75</v>
      </c>
      <c r="BT51" s="93" t="s">
        <v>76</v>
      </c>
      <c r="BU51" s="94" t="s">
        <v>77</v>
      </c>
      <c r="BV51" s="93" t="s">
        <v>78</v>
      </c>
      <c r="BW51" s="93" t="s">
        <v>7</v>
      </c>
      <c r="BX51" s="93" t="s">
        <v>79</v>
      </c>
      <c r="CL51" s="93" t="s">
        <v>21</v>
      </c>
    </row>
    <row r="52" spans="1:91" s="5" customFormat="1" ht="31.5" customHeight="1">
      <c r="A52" s="95" t="s">
        <v>80</v>
      </c>
      <c r="B52" s="96"/>
      <c r="C52" s="97"/>
      <c r="D52" s="363" t="s">
        <v>81</v>
      </c>
      <c r="E52" s="363"/>
      <c r="F52" s="363"/>
      <c r="G52" s="363"/>
      <c r="H52" s="363"/>
      <c r="I52" s="98"/>
      <c r="J52" s="363" t="s">
        <v>82</v>
      </c>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1">
        <f>'SO 101.1 - LC Mumlavská -...'!J27</f>
        <v>0</v>
      </c>
      <c r="AH52" s="362"/>
      <c r="AI52" s="362"/>
      <c r="AJ52" s="362"/>
      <c r="AK52" s="362"/>
      <c r="AL52" s="362"/>
      <c r="AM52" s="362"/>
      <c r="AN52" s="361">
        <f>SUM(AG52,AT52)</f>
        <v>0</v>
      </c>
      <c r="AO52" s="362"/>
      <c r="AP52" s="362"/>
      <c r="AQ52" s="99" t="s">
        <v>83</v>
      </c>
      <c r="AR52" s="100"/>
      <c r="AS52" s="101">
        <v>0</v>
      </c>
      <c r="AT52" s="102">
        <f>ROUND(SUM(AV52:AW52),2)</f>
        <v>0</v>
      </c>
      <c r="AU52" s="103">
        <f>'SO 101.1 - LC Mumlavská -...'!P89</f>
        <v>0</v>
      </c>
      <c r="AV52" s="102">
        <f>'SO 101.1 - LC Mumlavská -...'!J30</f>
        <v>0</v>
      </c>
      <c r="AW52" s="102">
        <f>'SO 101.1 - LC Mumlavská -...'!J31</f>
        <v>0</v>
      </c>
      <c r="AX52" s="102">
        <f>'SO 101.1 - LC Mumlavská -...'!J32</f>
        <v>0</v>
      </c>
      <c r="AY52" s="102">
        <f>'SO 101.1 - LC Mumlavská -...'!J33</f>
        <v>0</v>
      </c>
      <c r="AZ52" s="102">
        <f>'SO 101.1 - LC Mumlavská -...'!F30</f>
        <v>0</v>
      </c>
      <c r="BA52" s="102">
        <f>'SO 101.1 - LC Mumlavská -...'!F31</f>
        <v>0</v>
      </c>
      <c r="BB52" s="102">
        <f>'SO 101.1 - LC Mumlavská -...'!F32</f>
        <v>0</v>
      </c>
      <c r="BC52" s="102">
        <f>'SO 101.1 - LC Mumlavská -...'!F33</f>
        <v>0</v>
      </c>
      <c r="BD52" s="104">
        <f>'SO 101.1 - LC Mumlavská -...'!F34</f>
        <v>0</v>
      </c>
      <c r="BT52" s="105" t="s">
        <v>84</v>
      </c>
      <c r="BV52" s="105" t="s">
        <v>78</v>
      </c>
      <c r="BW52" s="105" t="s">
        <v>85</v>
      </c>
      <c r="BX52" s="105" t="s">
        <v>7</v>
      </c>
      <c r="CL52" s="105" t="s">
        <v>21</v>
      </c>
      <c r="CM52" s="105" t="s">
        <v>86</v>
      </c>
    </row>
    <row r="53" spans="1:91" s="5" customFormat="1" ht="31.5" customHeight="1">
      <c r="A53" s="95" t="s">
        <v>80</v>
      </c>
      <c r="B53" s="96"/>
      <c r="C53" s="97"/>
      <c r="D53" s="363" t="s">
        <v>87</v>
      </c>
      <c r="E53" s="363"/>
      <c r="F53" s="363"/>
      <c r="G53" s="363"/>
      <c r="H53" s="363"/>
      <c r="I53" s="98"/>
      <c r="J53" s="363" t="s">
        <v>88</v>
      </c>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1">
        <f>'SO 101.2 - LC Mumlavská -...'!J27</f>
        <v>0</v>
      </c>
      <c r="AH53" s="362"/>
      <c r="AI53" s="362"/>
      <c r="AJ53" s="362"/>
      <c r="AK53" s="362"/>
      <c r="AL53" s="362"/>
      <c r="AM53" s="362"/>
      <c r="AN53" s="361">
        <f>SUM(AG53,AT53)</f>
        <v>0</v>
      </c>
      <c r="AO53" s="362"/>
      <c r="AP53" s="362"/>
      <c r="AQ53" s="99" t="s">
        <v>83</v>
      </c>
      <c r="AR53" s="100"/>
      <c r="AS53" s="101">
        <v>0</v>
      </c>
      <c r="AT53" s="102">
        <f>ROUND(SUM(AV53:AW53),2)</f>
        <v>0</v>
      </c>
      <c r="AU53" s="103">
        <f>'SO 101.2 - LC Mumlavská -...'!P89</f>
        <v>0</v>
      </c>
      <c r="AV53" s="102">
        <f>'SO 101.2 - LC Mumlavská -...'!J30</f>
        <v>0</v>
      </c>
      <c r="AW53" s="102">
        <f>'SO 101.2 - LC Mumlavská -...'!J31</f>
        <v>0</v>
      </c>
      <c r="AX53" s="102">
        <f>'SO 101.2 - LC Mumlavská -...'!J32</f>
        <v>0</v>
      </c>
      <c r="AY53" s="102">
        <f>'SO 101.2 - LC Mumlavská -...'!J33</f>
        <v>0</v>
      </c>
      <c r="AZ53" s="102">
        <f>'SO 101.2 - LC Mumlavská -...'!F30</f>
        <v>0</v>
      </c>
      <c r="BA53" s="102">
        <f>'SO 101.2 - LC Mumlavská -...'!F31</f>
        <v>0</v>
      </c>
      <c r="BB53" s="102">
        <f>'SO 101.2 - LC Mumlavská -...'!F32</f>
        <v>0</v>
      </c>
      <c r="BC53" s="102">
        <f>'SO 101.2 - LC Mumlavská -...'!F33</f>
        <v>0</v>
      </c>
      <c r="BD53" s="104">
        <f>'SO 101.2 - LC Mumlavská -...'!F34</f>
        <v>0</v>
      </c>
      <c r="BT53" s="105" t="s">
        <v>84</v>
      </c>
      <c r="BV53" s="105" t="s">
        <v>78</v>
      </c>
      <c r="BW53" s="105" t="s">
        <v>89</v>
      </c>
      <c r="BX53" s="105" t="s">
        <v>7</v>
      </c>
      <c r="CL53" s="105" t="s">
        <v>21</v>
      </c>
      <c r="CM53" s="105" t="s">
        <v>86</v>
      </c>
    </row>
    <row r="54" spans="1:91" s="5" customFormat="1" ht="31.5" customHeight="1">
      <c r="A54" s="95" t="s">
        <v>80</v>
      </c>
      <c r="B54" s="96"/>
      <c r="C54" s="97"/>
      <c r="D54" s="363" t="s">
        <v>90</v>
      </c>
      <c r="E54" s="363"/>
      <c r="F54" s="363"/>
      <c r="G54" s="363"/>
      <c r="H54" s="363"/>
      <c r="I54" s="98"/>
      <c r="J54" s="363" t="s">
        <v>91</v>
      </c>
      <c r="K54" s="363"/>
      <c r="L54" s="363"/>
      <c r="M54" s="363"/>
      <c r="N54" s="363"/>
      <c r="O54" s="363"/>
      <c r="P54" s="363"/>
      <c r="Q54" s="363"/>
      <c r="R54" s="363"/>
      <c r="S54" s="363"/>
      <c r="T54" s="363"/>
      <c r="U54" s="363"/>
      <c r="V54" s="363"/>
      <c r="W54" s="363"/>
      <c r="X54" s="363"/>
      <c r="Y54" s="363"/>
      <c r="Z54" s="363"/>
      <c r="AA54" s="363"/>
      <c r="AB54" s="363"/>
      <c r="AC54" s="363"/>
      <c r="AD54" s="363"/>
      <c r="AE54" s="363"/>
      <c r="AF54" s="363"/>
      <c r="AG54" s="361">
        <f>'SO 101.3 - LC Mumlavská -...'!J27</f>
        <v>0</v>
      </c>
      <c r="AH54" s="362"/>
      <c r="AI54" s="362"/>
      <c r="AJ54" s="362"/>
      <c r="AK54" s="362"/>
      <c r="AL54" s="362"/>
      <c r="AM54" s="362"/>
      <c r="AN54" s="361">
        <f>SUM(AG54,AT54)</f>
        <v>0</v>
      </c>
      <c r="AO54" s="362"/>
      <c r="AP54" s="362"/>
      <c r="AQ54" s="99" t="s">
        <v>83</v>
      </c>
      <c r="AR54" s="100"/>
      <c r="AS54" s="106">
        <v>0</v>
      </c>
      <c r="AT54" s="107">
        <f>ROUND(SUM(AV54:AW54),2)</f>
        <v>0</v>
      </c>
      <c r="AU54" s="108">
        <f>'SO 101.3 - LC Mumlavská -...'!P89</f>
        <v>0</v>
      </c>
      <c r="AV54" s="107">
        <f>'SO 101.3 - LC Mumlavská -...'!J30</f>
        <v>0</v>
      </c>
      <c r="AW54" s="107">
        <f>'SO 101.3 - LC Mumlavská -...'!J31</f>
        <v>0</v>
      </c>
      <c r="AX54" s="107">
        <f>'SO 101.3 - LC Mumlavská -...'!J32</f>
        <v>0</v>
      </c>
      <c r="AY54" s="107">
        <f>'SO 101.3 - LC Mumlavská -...'!J33</f>
        <v>0</v>
      </c>
      <c r="AZ54" s="107">
        <f>'SO 101.3 - LC Mumlavská -...'!F30</f>
        <v>0</v>
      </c>
      <c r="BA54" s="107">
        <f>'SO 101.3 - LC Mumlavská -...'!F31</f>
        <v>0</v>
      </c>
      <c r="BB54" s="107">
        <f>'SO 101.3 - LC Mumlavská -...'!F32</f>
        <v>0</v>
      </c>
      <c r="BC54" s="107">
        <f>'SO 101.3 - LC Mumlavská -...'!F33</f>
        <v>0</v>
      </c>
      <c r="BD54" s="109">
        <f>'SO 101.3 - LC Mumlavská -...'!F34</f>
        <v>0</v>
      </c>
      <c r="BT54" s="105" t="s">
        <v>84</v>
      </c>
      <c r="BV54" s="105" t="s">
        <v>78</v>
      </c>
      <c r="BW54" s="105" t="s">
        <v>92</v>
      </c>
      <c r="BX54" s="105" t="s">
        <v>7</v>
      </c>
      <c r="CL54" s="105" t="s">
        <v>21</v>
      </c>
      <c r="CM54" s="105" t="s">
        <v>86</v>
      </c>
    </row>
    <row r="55" spans="1:91" s="1" customFormat="1" ht="30" customHeight="1">
      <c r="B55" s="40"/>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0"/>
    </row>
    <row r="56" spans="1:91" s="1" customFormat="1" ht="6.9" customHeight="1">
      <c r="B56" s="55"/>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60"/>
    </row>
  </sheetData>
  <sheetProtection algorithmName="SHA-512" hashValue="TIzB3HQZmwexLvxhiSRSt3RYwGmbolQo5SwpXN9gOjADauTgFdWKei8ATYhRsSRdg6hrYhEXeXSxZDraoprISQ==" saltValue="oGEFOuv4FT43JN5CfIvNMe1nbOEIbsIN+oKqlGaivywLvLNlqYOBHZrV0Lw0/u2MtalnO6eV8pxbCXgDvOOHbw==" spinCount="100000" sheet="1" objects="1" scenarios="1" formatColumns="0" formatRows="0"/>
  <mergeCells count="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101.1 - LC Mumlavská -...'!C2" display="/"/>
    <hyperlink ref="A53" location="'SO 101.2 - LC Mumlavská -...'!C2" display="/"/>
    <hyperlink ref="A54" location="'SO 101.3 - LC Mumlavská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98"/>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93</v>
      </c>
      <c r="G1" s="375" t="s">
        <v>94</v>
      </c>
      <c r="H1" s="375"/>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66"/>
      <c r="M2" s="366"/>
      <c r="N2" s="366"/>
      <c r="O2" s="366"/>
      <c r="P2" s="366"/>
      <c r="Q2" s="366"/>
      <c r="R2" s="366"/>
      <c r="S2" s="366"/>
      <c r="T2" s="366"/>
      <c r="U2" s="366"/>
      <c r="V2" s="366"/>
      <c r="AT2" s="23" t="s">
        <v>85</v>
      </c>
    </row>
    <row r="3" spans="1:70" ht="6.9" customHeight="1">
      <c r="B3" s="24"/>
      <c r="C3" s="25"/>
      <c r="D3" s="25"/>
      <c r="E3" s="25"/>
      <c r="F3" s="25"/>
      <c r="G3" s="25"/>
      <c r="H3" s="25"/>
      <c r="I3" s="115"/>
      <c r="J3" s="25"/>
      <c r="K3" s="26"/>
      <c r="AT3" s="23" t="s">
        <v>86</v>
      </c>
    </row>
    <row r="4" spans="1:70" ht="36.9" customHeight="1">
      <c r="B4" s="27"/>
      <c r="C4" s="28"/>
      <c r="D4" s="29" t="s">
        <v>98</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6.5" customHeight="1">
      <c r="B7" s="27"/>
      <c r="C7" s="28"/>
      <c r="D7" s="28"/>
      <c r="E7" s="367" t="str">
        <f>'Rekapitulace stavby'!K6</f>
        <v>LC Mumlavska</v>
      </c>
      <c r="F7" s="368"/>
      <c r="G7" s="368"/>
      <c r="H7" s="368"/>
      <c r="I7" s="116"/>
      <c r="J7" s="28"/>
      <c r="K7" s="30"/>
    </row>
    <row r="8" spans="1:70" s="1" customFormat="1" ht="13.2">
      <c r="B8" s="40"/>
      <c r="C8" s="41"/>
      <c r="D8" s="36" t="s">
        <v>99</v>
      </c>
      <c r="E8" s="41"/>
      <c r="F8" s="41"/>
      <c r="G8" s="41"/>
      <c r="H8" s="41"/>
      <c r="I8" s="117"/>
      <c r="J8" s="41"/>
      <c r="K8" s="44"/>
    </row>
    <row r="9" spans="1:70" s="1" customFormat="1" ht="36.9" customHeight="1">
      <c r="B9" s="40"/>
      <c r="C9" s="41"/>
      <c r="D9" s="41"/>
      <c r="E9" s="369" t="s">
        <v>100</v>
      </c>
      <c r="F9" s="370"/>
      <c r="G9" s="370"/>
      <c r="H9" s="370"/>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24</v>
      </c>
      <c r="G12" s="41"/>
      <c r="H12" s="41"/>
      <c r="I12" s="118" t="s">
        <v>25</v>
      </c>
      <c r="J12" s="119" t="str">
        <f>'Rekapitulace stavby'!AN8</f>
        <v>7. 9. 2017</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
        <v>29</v>
      </c>
      <c r="K14" s="44"/>
    </row>
    <row r="15" spans="1:70" s="1" customFormat="1" ht="18" customHeight="1">
      <c r="B15" s="40"/>
      <c r="C15" s="41"/>
      <c r="D15" s="41"/>
      <c r="E15" s="34" t="s">
        <v>30</v>
      </c>
      <c r="F15" s="41"/>
      <c r="G15" s="41"/>
      <c r="H15" s="41"/>
      <c r="I15" s="118" t="s">
        <v>31</v>
      </c>
      <c r="J15" s="34" t="s">
        <v>32</v>
      </c>
      <c r="K15" s="44"/>
    </row>
    <row r="16" spans="1:70" s="1" customFormat="1" ht="6.9" customHeight="1">
      <c r="B16" s="40"/>
      <c r="C16" s="41"/>
      <c r="D16" s="41"/>
      <c r="E16" s="41"/>
      <c r="F16" s="41"/>
      <c r="G16" s="41"/>
      <c r="H16" s="41"/>
      <c r="I16" s="117"/>
      <c r="J16" s="41"/>
      <c r="K16" s="44"/>
    </row>
    <row r="17" spans="2:11" s="1" customFormat="1" ht="14.4" customHeight="1">
      <c r="B17" s="40"/>
      <c r="C17" s="41"/>
      <c r="D17" s="36" t="s">
        <v>33</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31</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35</v>
      </c>
      <c r="E20" s="41"/>
      <c r="F20" s="41"/>
      <c r="G20" s="41"/>
      <c r="H20" s="41"/>
      <c r="I20" s="118" t="s">
        <v>28</v>
      </c>
      <c r="J20" s="34" t="s">
        <v>36</v>
      </c>
      <c r="K20" s="44"/>
    </row>
    <row r="21" spans="2:11" s="1" customFormat="1" ht="18" customHeight="1">
      <c r="B21" s="40"/>
      <c r="C21" s="41"/>
      <c r="D21" s="41"/>
      <c r="E21" s="34" t="s">
        <v>37</v>
      </c>
      <c r="F21" s="41"/>
      <c r="G21" s="41"/>
      <c r="H21" s="41"/>
      <c r="I21" s="118" t="s">
        <v>31</v>
      </c>
      <c r="J21" s="34" t="s">
        <v>38</v>
      </c>
      <c r="K21" s="44"/>
    </row>
    <row r="22" spans="2:11" s="1" customFormat="1" ht="6.9" customHeight="1">
      <c r="B22" s="40"/>
      <c r="C22" s="41"/>
      <c r="D22" s="41"/>
      <c r="E22" s="41"/>
      <c r="F22" s="41"/>
      <c r="G22" s="41"/>
      <c r="H22" s="41"/>
      <c r="I22" s="117"/>
      <c r="J22" s="41"/>
      <c r="K22" s="44"/>
    </row>
    <row r="23" spans="2:11" s="1" customFormat="1" ht="14.4" customHeight="1">
      <c r="B23" s="40"/>
      <c r="C23" s="41"/>
      <c r="D23" s="36" t="s">
        <v>40</v>
      </c>
      <c r="E23" s="41"/>
      <c r="F23" s="41"/>
      <c r="G23" s="41"/>
      <c r="H23" s="41"/>
      <c r="I23" s="117"/>
      <c r="J23" s="41"/>
      <c r="K23" s="44"/>
    </row>
    <row r="24" spans="2:11" s="6" customFormat="1" ht="16.5" customHeight="1">
      <c r="B24" s="120"/>
      <c r="C24" s="121"/>
      <c r="D24" s="121"/>
      <c r="E24" s="336" t="s">
        <v>21</v>
      </c>
      <c r="F24" s="336"/>
      <c r="G24" s="336"/>
      <c r="H24" s="336"/>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ROUND(J89,2)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44</v>
      </c>
      <c r="G29" s="41"/>
      <c r="H29" s="41"/>
      <c r="I29" s="128" t="s">
        <v>43</v>
      </c>
      <c r="J29" s="45" t="s">
        <v>45</v>
      </c>
      <c r="K29" s="44"/>
    </row>
    <row r="30" spans="2:11" s="1" customFormat="1" ht="14.4" customHeight="1">
      <c r="B30" s="40"/>
      <c r="C30" s="41"/>
      <c r="D30" s="48" t="s">
        <v>46</v>
      </c>
      <c r="E30" s="48" t="s">
        <v>47</v>
      </c>
      <c r="F30" s="129">
        <f>ROUND(SUM(BE89:BE297), 2)</f>
        <v>0</v>
      </c>
      <c r="G30" s="41"/>
      <c r="H30" s="41"/>
      <c r="I30" s="130">
        <v>0.21</v>
      </c>
      <c r="J30" s="129">
        <f>ROUND(ROUND((SUM(BE89:BE297)), 2)*I30, 2)</f>
        <v>0</v>
      </c>
      <c r="K30" s="44"/>
    </row>
    <row r="31" spans="2:11" s="1" customFormat="1" ht="14.4" customHeight="1">
      <c r="B31" s="40"/>
      <c r="C31" s="41"/>
      <c r="D31" s="41"/>
      <c r="E31" s="48" t="s">
        <v>48</v>
      </c>
      <c r="F31" s="129">
        <f>ROUND(SUM(BF89:BF297), 2)</f>
        <v>0</v>
      </c>
      <c r="G31" s="41"/>
      <c r="H31" s="41"/>
      <c r="I31" s="130">
        <v>0.15</v>
      </c>
      <c r="J31" s="129">
        <f>ROUND(ROUND((SUM(BF89:BF297)), 2)*I31, 2)</f>
        <v>0</v>
      </c>
      <c r="K31" s="44"/>
    </row>
    <row r="32" spans="2:11" s="1" customFormat="1" ht="14.4" hidden="1" customHeight="1">
      <c r="B32" s="40"/>
      <c r="C32" s="41"/>
      <c r="D32" s="41"/>
      <c r="E32" s="48" t="s">
        <v>49</v>
      </c>
      <c r="F32" s="129">
        <f>ROUND(SUM(BG89:BG297), 2)</f>
        <v>0</v>
      </c>
      <c r="G32" s="41"/>
      <c r="H32" s="41"/>
      <c r="I32" s="130">
        <v>0.21</v>
      </c>
      <c r="J32" s="129">
        <v>0</v>
      </c>
      <c r="K32" s="44"/>
    </row>
    <row r="33" spans="2:11" s="1" customFormat="1" ht="14.4" hidden="1" customHeight="1">
      <c r="B33" s="40"/>
      <c r="C33" s="41"/>
      <c r="D33" s="41"/>
      <c r="E33" s="48" t="s">
        <v>50</v>
      </c>
      <c r="F33" s="129">
        <f>ROUND(SUM(BH89:BH297), 2)</f>
        <v>0</v>
      </c>
      <c r="G33" s="41"/>
      <c r="H33" s="41"/>
      <c r="I33" s="130">
        <v>0.15</v>
      </c>
      <c r="J33" s="129">
        <v>0</v>
      </c>
      <c r="K33" s="44"/>
    </row>
    <row r="34" spans="2:11" s="1" customFormat="1" ht="14.4" hidden="1" customHeight="1">
      <c r="B34" s="40"/>
      <c r="C34" s="41"/>
      <c r="D34" s="41"/>
      <c r="E34" s="48" t="s">
        <v>51</v>
      </c>
      <c r="F34" s="129">
        <f>ROUND(SUM(BI89:BI297),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101</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6.5" customHeight="1">
      <c r="B45" s="40"/>
      <c r="C45" s="41"/>
      <c r="D45" s="41"/>
      <c r="E45" s="367" t="str">
        <f>E7</f>
        <v>LC Mumlavska</v>
      </c>
      <c r="F45" s="368"/>
      <c r="G45" s="368"/>
      <c r="H45" s="368"/>
      <c r="I45" s="117"/>
      <c r="J45" s="41"/>
      <c r="K45" s="44"/>
    </row>
    <row r="46" spans="2:11" s="1" customFormat="1" ht="14.4" customHeight="1">
      <c r="B46" s="40"/>
      <c r="C46" s="36" t="s">
        <v>99</v>
      </c>
      <c r="D46" s="41"/>
      <c r="E46" s="41"/>
      <c r="F46" s="41"/>
      <c r="G46" s="41"/>
      <c r="H46" s="41"/>
      <c r="I46" s="117"/>
      <c r="J46" s="41"/>
      <c r="K46" s="44"/>
    </row>
    <row r="47" spans="2:11" s="1" customFormat="1" ht="17.25" customHeight="1">
      <c r="B47" s="40"/>
      <c r="C47" s="41"/>
      <c r="D47" s="41"/>
      <c r="E47" s="369" t="str">
        <f>E9</f>
        <v>SO 101.1 - LC Mumlavská - úsek 1</v>
      </c>
      <c r="F47" s="370"/>
      <c r="G47" s="370"/>
      <c r="H47" s="370"/>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KRNAP</v>
      </c>
      <c r="G49" s="41"/>
      <c r="H49" s="41"/>
      <c r="I49" s="118" t="s">
        <v>25</v>
      </c>
      <c r="J49" s="119" t="str">
        <f>IF(J12="","",J12)</f>
        <v>7. 9. 2017</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Správa Krkonošského národního parku</v>
      </c>
      <c r="G51" s="41"/>
      <c r="H51" s="41"/>
      <c r="I51" s="118" t="s">
        <v>35</v>
      </c>
      <c r="J51" s="336" t="str">
        <f>E21</f>
        <v>MDS PROJEKT s.r.o.</v>
      </c>
      <c r="K51" s="44"/>
    </row>
    <row r="52" spans="2:47" s="1" customFormat="1" ht="14.4" customHeight="1">
      <c r="B52" s="40"/>
      <c r="C52" s="36" t="s">
        <v>33</v>
      </c>
      <c r="D52" s="41"/>
      <c r="E52" s="41"/>
      <c r="F52" s="34" t="str">
        <f>IF(E18="","",E18)</f>
        <v/>
      </c>
      <c r="G52" s="41"/>
      <c r="H52" s="41"/>
      <c r="I52" s="117"/>
      <c r="J52" s="371"/>
      <c r="K52" s="44"/>
    </row>
    <row r="53" spans="2:47" s="1" customFormat="1" ht="10.35" customHeight="1">
      <c r="B53" s="40"/>
      <c r="C53" s="41"/>
      <c r="D53" s="41"/>
      <c r="E53" s="41"/>
      <c r="F53" s="41"/>
      <c r="G53" s="41"/>
      <c r="H53" s="41"/>
      <c r="I53" s="117"/>
      <c r="J53" s="41"/>
      <c r="K53" s="44"/>
    </row>
    <row r="54" spans="2:47" s="1" customFormat="1" ht="29.25" customHeight="1">
      <c r="B54" s="40"/>
      <c r="C54" s="143" t="s">
        <v>102</v>
      </c>
      <c r="D54" s="131"/>
      <c r="E54" s="131"/>
      <c r="F54" s="131"/>
      <c r="G54" s="131"/>
      <c r="H54" s="131"/>
      <c r="I54" s="144"/>
      <c r="J54" s="145" t="s">
        <v>103</v>
      </c>
      <c r="K54" s="146"/>
    </row>
    <row r="55" spans="2:47" s="1" customFormat="1" ht="10.35" customHeight="1">
      <c r="B55" s="40"/>
      <c r="C55" s="41"/>
      <c r="D55" s="41"/>
      <c r="E55" s="41"/>
      <c r="F55" s="41"/>
      <c r="G55" s="41"/>
      <c r="H55" s="41"/>
      <c r="I55" s="117"/>
      <c r="J55" s="41"/>
      <c r="K55" s="44"/>
    </row>
    <row r="56" spans="2:47" s="1" customFormat="1" ht="29.25" customHeight="1">
      <c r="B56" s="40"/>
      <c r="C56" s="147" t="s">
        <v>104</v>
      </c>
      <c r="D56" s="41"/>
      <c r="E56" s="41"/>
      <c r="F56" s="41"/>
      <c r="G56" s="41"/>
      <c r="H56" s="41"/>
      <c r="I56" s="117"/>
      <c r="J56" s="127">
        <f>J89</f>
        <v>0</v>
      </c>
      <c r="K56" s="44"/>
      <c r="AU56" s="23" t="s">
        <v>105</v>
      </c>
    </row>
    <row r="57" spans="2:47" s="7" customFormat="1" ht="24.9" customHeight="1">
      <c r="B57" s="148"/>
      <c r="C57" s="149"/>
      <c r="D57" s="150" t="s">
        <v>106</v>
      </c>
      <c r="E57" s="151"/>
      <c r="F57" s="151"/>
      <c r="G57" s="151"/>
      <c r="H57" s="151"/>
      <c r="I57" s="152"/>
      <c r="J57" s="153">
        <f>J90</f>
        <v>0</v>
      </c>
      <c r="K57" s="154"/>
    </row>
    <row r="58" spans="2:47" s="8" customFormat="1" ht="19.95" customHeight="1">
      <c r="B58" s="155"/>
      <c r="C58" s="156"/>
      <c r="D58" s="157" t="s">
        <v>107</v>
      </c>
      <c r="E58" s="158"/>
      <c r="F58" s="158"/>
      <c r="G58" s="158"/>
      <c r="H58" s="158"/>
      <c r="I58" s="159"/>
      <c r="J58" s="160">
        <f>J91</f>
        <v>0</v>
      </c>
      <c r="K58" s="161"/>
    </row>
    <row r="59" spans="2:47" s="8" customFormat="1" ht="19.95" customHeight="1">
      <c r="B59" s="155"/>
      <c r="C59" s="156"/>
      <c r="D59" s="157" t="s">
        <v>108</v>
      </c>
      <c r="E59" s="158"/>
      <c r="F59" s="158"/>
      <c r="G59" s="158"/>
      <c r="H59" s="158"/>
      <c r="I59" s="159"/>
      <c r="J59" s="160">
        <f>J144</f>
        <v>0</v>
      </c>
      <c r="K59" s="161"/>
    </row>
    <row r="60" spans="2:47" s="8" customFormat="1" ht="19.95" customHeight="1">
      <c r="B60" s="155"/>
      <c r="C60" s="156"/>
      <c r="D60" s="157" t="s">
        <v>109</v>
      </c>
      <c r="E60" s="158"/>
      <c r="F60" s="158"/>
      <c r="G60" s="158"/>
      <c r="H60" s="158"/>
      <c r="I60" s="159"/>
      <c r="J60" s="160">
        <f>J159</f>
        <v>0</v>
      </c>
      <c r="K60" s="161"/>
    </row>
    <row r="61" spans="2:47" s="8" customFormat="1" ht="19.95" customHeight="1">
      <c r="B61" s="155"/>
      <c r="C61" s="156"/>
      <c r="D61" s="157" t="s">
        <v>110</v>
      </c>
      <c r="E61" s="158"/>
      <c r="F61" s="158"/>
      <c r="G61" s="158"/>
      <c r="H61" s="158"/>
      <c r="I61" s="159"/>
      <c r="J61" s="160">
        <f>J168</f>
        <v>0</v>
      </c>
      <c r="K61" s="161"/>
    </row>
    <row r="62" spans="2:47" s="8" customFormat="1" ht="19.95" customHeight="1">
      <c r="B62" s="155"/>
      <c r="C62" s="156"/>
      <c r="D62" s="157" t="s">
        <v>111</v>
      </c>
      <c r="E62" s="158"/>
      <c r="F62" s="158"/>
      <c r="G62" s="158"/>
      <c r="H62" s="158"/>
      <c r="I62" s="159"/>
      <c r="J62" s="160">
        <f>J173</f>
        <v>0</v>
      </c>
      <c r="K62" s="161"/>
    </row>
    <row r="63" spans="2:47" s="8" customFormat="1" ht="19.95" customHeight="1">
      <c r="B63" s="155"/>
      <c r="C63" s="156"/>
      <c r="D63" s="157" t="s">
        <v>112</v>
      </c>
      <c r="E63" s="158"/>
      <c r="F63" s="158"/>
      <c r="G63" s="158"/>
      <c r="H63" s="158"/>
      <c r="I63" s="159"/>
      <c r="J63" s="160">
        <f>J189</f>
        <v>0</v>
      </c>
      <c r="K63" s="161"/>
    </row>
    <row r="64" spans="2:47" s="8" customFormat="1" ht="19.95" customHeight="1">
      <c r="B64" s="155"/>
      <c r="C64" s="156"/>
      <c r="D64" s="157" t="s">
        <v>113</v>
      </c>
      <c r="E64" s="158"/>
      <c r="F64" s="158"/>
      <c r="G64" s="158"/>
      <c r="H64" s="158"/>
      <c r="I64" s="159"/>
      <c r="J64" s="160">
        <f>J197</f>
        <v>0</v>
      </c>
      <c r="K64" s="161"/>
    </row>
    <row r="65" spans="2:12" s="8" customFormat="1" ht="19.95" customHeight="1">
      <c r="B65" s="155"/>
      <c r="C65" s="156"/>
      <c r="D65" s="157" t="s">
        <v>114</v>
      </c>
      <c r="E65" s="158"/>
      <c r="F65" s="158"/>
      <c r="G65" s="158"/>
      <c r="H65" s="158"/>
      <c r="I65" s="159"/>
      <c r="J65" s="160">
        <f>J203</f>
        <v>0</v>
      </c>
      <c r="K65" s="161"/>
    </row>
    <row r="66" spans="2:12" s="8" customFormat="1" ht="19.95" customHeight="1">
      <c r="B66" s="155"/>
      <c r="C66" s="156"/>
      <c r="D66" s="157" t="s">
        <v>115</v>
      </c>
      <c r="E66" s="158"/>
      <c r="F66" s="158"/>
      <c r="G66" s="158"/>
      <c r="H66" s="158"/>
      <c r="I66" s="159"/>
      <c r="J66" s="160">
        <f>J256</f>
        <v>0</v>
      </c>
      <c r="K66" s="161"/>
    </row>
    <row r="67" spans="2:12" s="8" customFormat="1" ht="19.95" customHeight="1">
      <c r="B67" s="155"/>
      <c r="C67" s="156"/>
      <c r="D67" s="157" t="s">
        <v>116</v>
      </c>
      <c r="E67" s="158"/>
      <c r="F67" s="158"/>
      <c r="G67" s="158"/>
      <c r="H67" s="158"/>
      <c r="I67" s="159"/>
      <c r="J67" s="160">
        <f>J279</f>
        <v>0</v>
      </c>
      <c r="K67" s="161"/>
    </row>
    <row r="68" spans="2:12" s="7" customFormat="1" ht="24.9" customHeight="1">
      <c r="B68" s="148"/>
      <c r="C68" s="149"/>
      <c r="D68" s="150" t="s">
        <v>117</v>
      </c>
      <c r="E68" s="151"/>
      <c r="F68" s="151"/>
      <c r="G68" s="151"/>
      <c r="H68" s="151"/>
      <c r="I68" s="152"/>
      <c r="J68" s="153">
        <f>J282</f>
        <v>0</v>
      </c>
      <c r="K68" s="154"/>
    </row>
    <row r="69" spans="2:12" s="8" customFormat="1" ht="19.95" customHeight="1">
      <c r="B69" s="155"/>
      <c r="C69" s="156"/>
      <c r="D69" s="157" t="s">
        <v>118</v>
      </c>
      <c r="E69" s="158"/>
      <c r="F69" s="158"/>
      <c r="G69" s="158"/>
      <c r="H69" s="158"/>
      <c r="I69" s="159"/>
      <c r="J69" s="160">
        <f>J283</f>
        <v>0</v>
      </c>
      <c r="K69" s="161"/>
    </row>
    <row r="70" spans="2:12" s="1" customFormat="1" ht="21.75" customHeight="1">
      <c r="B70" s="40"/>
      <c r="C70" s="41"/>
      <c r="D70" s="41"/>
      <c r="E70" s="41"/>
      <c r="F70" s="41"/>
      <c r="G70" s="41"/>
      <c r="H70" s="41"/>
      <c r="I70" s="117"/>
      <c r="J70" s="41"/>
      <c r="K70" s="44"/>
    </row>
    <row r="71" spans="2:12" s="1" customFormat="1" ht="6.9" customHeight="1">
      <c r="B71" s="55"/>
      <c r="C71" s="56"/>
      <c r="D71" s="56"/>
      <c r="E71" s="56"/>
      <c r="F71" s="56"/>
      <c r="G71" s="56"/>
      <c r="H71" s="56"/>
      <c r="I71" s="138"/>
      <c r="J71" s="56"/>
      <c r="K71" s="57"/>
    </row>
    <row r="75" spans="2:12" s="1" customFormat="1" ht="6.9" customHeight="1">
      <c r="B75" s="58"/>
      <c r="C75" s="59"/>
      <c r="D75" s="59"/>
      <c r="E75" s="59"/>
      <c r="F75" s="59"/>
      <c r="G75" s="59"/>
      <c r="H75" s="59"/>
      <c r="I75" s="141"/>
      <c r="J75" s="59"/>
      <c r="K75" s="59"/>
      <c r="L75" s="60"/>
    </row>
    <row r="76" spans="2:12" s="1" customFormat="1" ht="36.9" customHeight="1">
      <c r="B76" s="40"/>
      <c r="C76" s="61" t="s">
        <v>119</v>
      </c>
      <c r="D76" s="62"/>
      <c r="E76" s="62"/>
      <c r="F76" s="62"/>
      <c r="G76" s="62"/>
      <c r="H76" s="62"/>
      <c r="I76" s="162"/>
      <c r="J76" s="62"/>
      <c r="K76" s="62"/>
      <c r="L76" s="60"/>
    </row>
    <row r="77" spans="2:12" s="1" customFormat="1" ht="6.9" customHeight="1">
      <c r="B77" s="40"/>
      <c r="C77" s="62"/>
      <c r="D77" s="62"/>
      <c r="E77" s="62"/>
      <c r="F77" s="62"/>
      <c r="G77" s="62"/>
      <c r="H77" s="62"/>
      <c r="I77" s="162"/>
      <c r="J77" s="62"/>
      <c r="K77" s="62"/>
      <c r="L77" s="60"/>
    </row>
    <row r="78" spans="2:12" s="1" customFormat="1" ht="14.4" customHeight="1">
      <c r="B78" s="40"/>
      <c r="C78" s="64" t="s">
        <v>18</v>
      </c>
      <c r="D78" s="62"/>
      <c r="E78" s="62"/>
      <c r="F78" s="62"/>
      <c r="G78" s="62"/>
      <c r="H78" s="62"/>
      <c r="I78" s="162"/>
      <c r="J78" s="62"/>
      <c r="K78" s="62"/>
      <c r="L78" s="60"/>
    </row>
    <row r="79" spans="2:12" s="1" customFormat="1" ht="16.5" customHeight="1">
      <c r="B79" s="40"/>
      <c r="C79" s="62"/>
      <c r="D79" s="62"/>
      <c r="E79" s="372" t="str">
        <f>E7</f>
        <v>LC Mumlavska</v>
      </c>
      <c r="F79" s="373"/>
      <c r="G79" s="373"/>
      <c r="H79" s="373"/>
      <c r="I79" s="162"/>
      <c r="J79" s="62"/>
      <c r="K79" s="62"/>
      <c r="L79" s="60"/>
    </row>
    <row r="80" spans="2:12" s="1" customFormat="1" ht="14.4" customHeight="1">
      <c r="B80" s="40"/>
      <c r="C80" s="64" t="s">
        <v>99</v>
      </c>
      <c r="D80" s="62"/>
      <c r="E80" s="62"/>
      <c r="F80" s="62"/>
      <c r="G80" s="62"/>
      <c r="H80" s="62"/>
      <c r="I80" s="162"/>
      <c r="J80" s="62"/>
      <c r="K80" s="62"/>
      <c r="L80" s="60"/>
    </row>
    <row r="81" spans="2:65" s="1" customFormat="1" ht="17.25" customHeight="1">
      <c r="B81" s="40"/>
      <c r="C81" s="62"/>
      <c r="D81" s="62"/>
      <c r="E81" s="347" t="str">
        <f>E9</f>
        <v>SO 101.1 - LC Mumlavská - úsek 1</v>
      </c>
      <c r="F81" s="374"/>
      <c r="G81" s="374"/>
      <c r="H81" s="374"/>
      <c r="I81" s="162"/>
      <c r="J81" s="62"/>
      <c r="K81" s="62"/>
      <c r="L81" s="60"/>
    </row>
    <row r="82" spans="2:65" s="1" customFormat="1" ht="6.9" customHeight="1">
      <c r="B82" s="40"/>
      <c r="C82" s="62"/>
      <c r="D82" s="62"/>
      <c r="E82" s="62"/>
      <c r="F82" s="62"/>
      <c r="G82" s="62"/>
      <c r="H82" s="62"/>
      <c r="I82" s="162"/>
      <c r="J82" s="62"/>
      <c r="K82" s="62"/>
      <c r="L82" s="60"/>
    </row>
    <row r="83" spans="2:65" s="1" customFormat="1" ht="18" customHeight="1">
      <c r="B83" s="40"/>
      <c r="C83" s="64" t="s">
        <v>23</v>
      </c>
      <c r="D83" s="62"/>
      <c r="E83" s="62"/>
      <c r="F83" s="163" t="str">
        <f>F12</f>
        <v>KRNAP</v>
      </c>
      <c r="G83" s="62"/>
      <c r="H83" s="62"/>
      <c r="I83" s="164" t="s">
        <v>25</v>
      </c>
      <c r="J83" s="72" t="str">
        <f>IF(J12="","",J12)</f>
        <v>7. 9. 2017</v>
      </c>
      <c r="K83" s="62"/>
      <c r="L83" s="60"/>
    </row>
    <row r="84" spans="2:65" s="1" customFormat="1" ht="6.9" customHeight="1">
      <c r="B84" s="40"/>
      <c r="C84" s="62"/>
      <c r="D84" s="62"/>
      <c r="E84" s="62"/>
      <c r="F84" s="62"/>
      <c r="G84" s="62"/>
      <c r="H84" s="62"/>
      <c r="I84" s="162"/>
      <c r="J84" s="62"/>
      <c r="K84" s="62"/>
      <c r="L84" s="60"/>
    </row>
    <row r="85" spans="2:65" s="1" customFormat="1" ht="13.2">
      <c r="B85" s="40"/>
      <c r="C85" s="64" t="s">
        <v>27</v>
      </c>
      <c r="D85" s="62"/>
      <c r="E85" s="62"/>
      <c r="F85" s="163" t="str">
        <f>E15</f>
        <v>Správa Krkonošského národního parku</v>
      </c>
      <c r="G85" s="62"/>
      <c r="H85" s="62"/>
      <c r="I85" s="164" t="s">
        <v>35</v>
      </c>
      <c r="J85" s="163" t="str">
        <f>E21</f>
        <v>MDS PROJEKT s.r.o.</v>
      </c>
      <c r="K85" s="62"/>
      <c r="L85" s="60"/>
    </row>
    <row r="86" spans="2:65" s="1" customFormat="1" ht="14.4" customHeight="1">
      <c r="B86" s="40"/>
      <c r="C86" s="64" t="s">
        <v>33</v>
      </c>
      <c r="D86" s="62"/>
      <c r="E86" s="62"/>
      <c r="F86" s="163" t="str">
        <f>IF(E18="","",E18)</f>
        <v/>
      </c>
      <c r="G86" s="62"/>
      <c r="H86" s="62"/>
      <c r="I86" s="162"/>
      <c r="J86" s="62"/>
      <c r="K86" s="62"/>
      <c r="L86" s="60"/>
    </row>
    <row r="87" spans="2:65" s="1" customFormat="1" ht="10.35" customHeight="1">
      <c r="B87" s="40"/>
      <c r="C87" s="62"/>
      <c r="D87" s="62"/>
      <c r="E87" s="62"/>
      <c r="F87" s="62"/>
      <c r="G87" s="62"/>
      <c r="H87" s="62"/>
      <c r="I87" s="162"/>
      <c r="J87" s="62"/>
      <c r="K87" s="62"/>
      <c r="L87" s="60"/>
    </row>
    <row r="88" spans="2:65" s="9" customFormat="1" ht="29.25" customHeight="1">
      <c r="B88" s="165"/>
      <c r="C88" s="166" t="s">
        <v>120</v>
      </c>
      <c r="D88" s="167" t="s">
        <v>61</v>
      </c>
      <c r="E88" s="167" t="s">
        <v>57</v>
      </c>
      <c r="F88" s="167" t="s">
        <v>121</v>
      </c>
      <c r="G88" s="167" t="s">
        <v>122</v>
      </c>
      <c r="H88" s="167" t="s">
        <v>123</v>
      </c>
      <c r="I88" s="168" t="s">
        <v>124</v>
      </c>
      <c r="J88" s="167" t="s">
        <v>103</v>
      </c>
      <c r="K88" s="169" t="s">
        <v>125</v>
      </c>
      <c r="L88" s="170"/>
      <c r="M88" s="80" t="s">
        <v>126</v>
      </c>
      <c r="N88" s="81" t="s">
        <v>46</v>
      </c>
      <c r="O88" s="81" t="s">
        <v>127</v>
      </c>
      <c r="P88" s="81" t="s">
        <v>128</v>
      </c>
      <c r="Q88" s="81" t="s">
        <v>129</v>
      </c>
      <c r="R88" s="81" t="s">
        <v>130</v>
      </c>
      <c r="S88" s="81" t="s">
        <v>131</v>
      </c>
      <c r="T88" s="82" t="s">
        <v>132</v>
      </c>
    </row>
    <row r="89" spans="2:65" s="1" customFormat="1" ht="29.25" customHeight="1">
      <c r="B89" s="40"/>
      <c r="C89" s="86" t="s">
        <v>104</v>
      </c>
      <c r="D89" s="62"/>
      <c r="E89" s="62"/>
      <c r="F89" s="62"/>
      <c r="G89" s="62"/>
      <c r="H89" s="62"/>
      <c r="I89" s="162"/>
      <c r="J89" s="171">
        <f>BK89</f>
        <v>0</v>
      </c>
      <c r="K89" s="62"/>
      <c r="L89" s="60"/>
      <c r="M89" s="83"/>
      <c r="N89" s="84"/>
      <c r="O89" s="84"/>
      <c r="P89" s="172">
        <f>P90+P282</f>
        <v>0</v>
      </c>
      <c r="Q89" s="84"/>
      <c r="R89" s="172">
        <f>R90+R282</f>
        <v>342.95450110000002</v>
      </c>
      <c r="S89" s="84"/>
      <c r="T89" s="173">
        <f>T90+T282</f>
        <v>365.64010000000002</v>
      </c>
      <c r="AT89" s="23" t="s">
        <v>75</v>
      </c>
      <c r="AU89" s="23" t="s">
        <v>105</v>
      </c>
      <c r="BK89" s="174">
        <f>BK90+BK282</f>
        <v>0</v>
      </c>
    </row>
    <row r="90" spans="2:65" s="10" customFormat="1" ht="37.35" customHeight="1">
      <c r="B90" s="175"/>
      <c r="C90" s="176"/>
      <c r="D90" s="177" t="s">
        <v>75</v>
      </c>
      <c r="E90" s="178" t="s">
        <v>133</v>
      </c>
      <c r="F90" s="178" t="s">
        <v>134</v>
      </c>
      <c r="G90" s="176"/>
      <c r="H90" s="176"/>
      <c r="I90" s="179"/>
      <c r="J90" s="180">
        <f>BK90</f>
        <v>0</v>
      </c>
      <c r="K90" s="176"/>
      <c r="L90" s="181"/>
      <c r="M90" s="182"/>
      <c r="N90" s="183"/>
      <c r="O90" s="183"/>
      <c r="P90" s="184">
        <f>P91+P144+P159+P168+P173+P189+P197+P203+P256+P279</f>
        <v>0</v>
      </c>
      <c r="Q90" s="183"/>
      <c r="R90" s="184">
        <f>R91+R144+R159+R168+R173+R189+R197+R203+R256+R279</f>
        <v>342.7005011</v>
      </c>
      <c r="S90" s="183"/>
      <c r="T90" s="185">
        <f>T91+T144+T159+T168+T173+T189+T197+T203+T256+T279</f>
        <v>365.64010000000002</v>
      </c>
      <c r="AR90" s="186" t="s">
        <v>84</v>
      </c>
      <c r="AT90" s="187" t="s">
        <v>75</v>
      </c>
      <c r="AU90" s="187" t="s">
        <v>76</v>
      </c>
      <c r="AY90" s="186" t="s">
        <v>135</v>
      </c>
      <c r="BK90" s="188">
        <f>BK91+BK144+BK159+BK168+BK173+BK189+BK197+BK203+BK256+BK279</f>
        <v>0</v>
      </c>
    </row>
    <row r="91" spans="2:65" s="10" customFormat="1" ht="19.95" customHeight="1">
      <c r="B91" s="175"/>
      <c r="C91" s="176"/>
      <c r="D91" s="177" t="s">
        <v>75</v>
      </c>
      <c r="E91" s="189" t="s">
        <v>84</v>
      </c>
      <c r="F91" s="189" t="s">
        <v>136</v>
      </c>
      <c r="G91" s="176"/>
      <c r="H91" s="176"/>
      <c r="I91" s="179"/>
      <c r="J91" s="190">
        <f>BK91</f>
        <v>0</v>
      </c>
      <c r="K91" s="176"/>
      <c r="L91" s="181"/>
      <c r="M91" s="182"/>
      <c r="N91" s="183"/>
      <c r="O91" s="183"/>
      <c r="P91" s="184">
        <f>SUM(P92:P143)</f>
        <v>0</v>
      </c>
      <c r="Q91" s="183"/>
      <c r="R91" s="184">
        <f>SUM(R92:R143)</f>
        <v>165</v>
      </c>
      <c r="S91" s="183"/>
      <c r="T91" s="185">
        <f>SUM(T92:T143)</f>
        <v>296.38080000000002</v>
      </c>
      <c r="AR91" s="186" t="s">
        <v>84</v>
      </c>
      <c r="AT91" s="187" t="s">
        <v>75</v>
      </c>
      <c r="AU91" s="187" t="s">
        <v>84</v>
      </c>
      <c r="AY91" s="186" t="s">
        <v>135</v>
      </c>
      <c r="BK91" s="188">
        <f>SUM(BK92:BK143)</f>
        <v>0</v>
      </c>
    </row>
    <row r="92" spans="2:65" s="1" customFormat="1" ht="51" customHeight="1">
      <c r="B92" s="40"/>
      <c r="C92" s="191" t="s">
        <v>84</v>
      </c>
      <c r="D92" s="191" t="s">
        <v>137</v>
      </c>
      <c r="E92" s="192" t="s">
        <v>138</v>
      </c>
      <c r="F92" s="193" t="s">
        <v>139</v>
      </c>
      <c r="G92" s="194" t="s">
        <v>140</v>
      </c>
      <c r="H92" s="195">
        <v>399.75</v>
      </c>
      <c r="I92" s="196"/>
      <c r="J92" s="197">
        <f>ROUND(I92*H92,2)</f>
        <v>0</v>
      </c>
      <c r="K92" s="193" t="s">
        <v>141</v>
      </c>
      <c r="L92" s="60"/>
      <c r="M92" s="198" t="s">
        <v>21</v>
      </c>
      <c r="N92" s="199" t="s">
        <v>47</v>
      </c>
      <c r="O92" s="41"/>
      <c r="P92" s="200">
        <f>O92*H92</f>
        <v>0</v>
      </c>
      <c r="Q92" s="200">
        <v>0</v>
      </c>
      <c r="R92" s="200">
        <f>Q92*H92</f>
        <v>0</v>
      </c>
      <c r="S92" s="200">
        <v>0.44</v>
      </c>
      <c r="T92" s="201">
        <f>S92*H92</f>
        <v>175.89000000000001</v>
      </c>
      <c r="AR92" s="23" t="s">
        <v>142</v>
      </c>
      <c r="AT92" s="23" t="s">
        <v>137</v>
      </c>
      <c r="AU92" s="23" t="s">
        <v>86</v>
      </c>
      <c r="AY92" s="23" t="s">
        <v>135</v>
      </c>
      <c r="BE92" s="202">
        <f>IF(N92="základní",J92,0)</f>
        <v>0</v>
      </c>
      <c r="BF92" s="202">
        <f>IF(N92="snížená",J92,0)</f>
        <v>0</v>
      </c>
      <c r="BG92" s="202">
        <f>IF(N92="zákl. přenesená",J92,0)</f>
        <v>0</v>
      </c>
      <c r="BH92" s="202">
        <f>IF(N92="sníž. přenesená",J92,0)</f>
        <v>0</v>
      </c>
      <c r="BI92" s="202">
        <f>IF(N92="nulová",J92,0)</f>
        <v>0</v>
      </c>
      <c r="BJ92" s="23" t="s">
        <v>84</v>
      </c>
      <c r="BK92" s="202">
        <f>ROUND(I92*H92,2)</f>
        <v>0</v>
      </c>
      <c r="BL92" s="23" t="s">
        <v>142</v>
      </c>
      <c r="BM92" s="23" t="s">
        <v>143</v>
      </c>
    </row>
    <row r="93" spans="2:65" s="1" customFormat="1" ht="252">
      <c r="B93" s="40"/>
      <c r="C93" s="62"/>
      <c r="D93" s="203" t="s">
        <v>144</v>
      </c>
      <c r="E93" s="62"/>
      <c r="F93" s="204" t="s">
        <v>145</v>
      </c>
      <c r="G93" s="62"/>
      <c r="H93" s="62"/>
      <c r="I93" s="162"/>
      <c r="J93" s="62"/>
      <c r="K93" s="62"/>
      <c r="L93" s="60"/>
      <c r="M93" s="205"/>
      <c r="N93" s="41"/>
      <c r="O93" s="41"/>
      <c r="P93" s="41"/>
      <c r="Q93" s="41"/>
      <c r="R93" s="41"/>
      <c r="S93" s="41"/>
      <c r="T93" s="77"/>
      <c r="AT93" s="23" t="s">
        <v>144</v>
      </c>
      <c r="AU93" s="23" t="s">
        <v>86</v>
      </c>
    </row>
    <row r="94" spans="2:65" s="11" customFormat="1" ht="12">
      <c r="B94" s="206"/>
      <c r="C94" s="207"/>
      <c r="D94" s="203" t="s">
        <v>146</v>
      </c>
      <c r="E94" s="208" t="s">
        <v>21</v>
      </c>
      <c r="F94" s="209" t="s">
        <v>147</v>
      </c>
      <c r="G94" s="207"/>
      <c r="H94" s="208" t="s">
        <v>21</v>
      </c>
      <c r="I94" s="210"/>
      <c r="J94" s="207"/>
      <c r="K94" s="207"/>
      <c r="L94" s="211"/>
      <c r="M94" s="212"/>
      <c r="N94" s="213"/>
      <c r="O94" s="213"/>
      <c r="P94" s="213"/>
      <c r="Q94" s="213"/>
      <c r="R94" s="213"/>
      <c r="S94" s="213"/>
      <c r="T94" s="214"/>
      <c r="AT94" s="215" t="s">
        <v>146</v>
      </c>
      <c r="AU94" s="215" t="s">
        <v>86</v>
      </c>
      <c r="AV94" s="11" t="s">
        <v>84</v>
      </c>
      <c r="AW94" s="11" t="s">
        <v>39</v>
      </c>
      <c r="AX94" s="11" t="s">
        <v>76</v>
      </c>
      <c r="AY94" s="215" t="s">
        <v>135</v>
      </c>
    </row>
    <row r="95" spans="2:65" s="11" customFormat="1" ht="24">
      <c r="B95" s="206"/>
      <c r="C95" s="207"/>
      <c r="D95" s="203" t="s">
        <v>146</v>
      </c>
      <c r="E95" s="208" t="s">
        <v>21</v>
      </c>
      <c r="F95" s="209" t="s">
        <v>148</v>
      </c>
      <c r="G95" s="207"/>
      <c r="H95" s="208" t="s">
        <v>21</v>
      </c>
      <c r="I95" s="210"/>
      <c r="J95" s="207"/>
      <c r="K95" s="207"/>
      <c r="L95" s="211"/>
      <c r="M95" s="212"/>
      <c r="N95" s="213"/>
      <c r="O95" s="213"/>
      <c r="P95" s="213"/>
      <c r="Q95" s="213"/>
      <c r="R95" s="213"/>
      <c r="S95" s="213"/>
      <c r="T95" s="214"/>
      <c r="AT95" s="215" t="s">
        <v>146</v>
      </c>
      <c r="AU95" s="215" t="s">
        <v>86</v>
      </c>
      <c r="AV95" s="11" t="s">
        <v>84</v>
      </c>
      <c r="AW95" s="11" t="s">
        <v>39</v>
      </c>
      <c r="AX95" s="11" t="s">
        <v>76</v>
      </c>
      <c r="AY95" s="215" t="s">
        <v>135</v>
      </c>
    </row>
    <row r="96" spans="2:65" s="12" customFormat="1" ht="12">
      <c r="B96" s="216"/>
      <c r="C96" s="217"/>
      <c r="D96" s="203" t="s">
        <v>146</v>
      </c>
      <c r="E96" s="218" t="s">
        <v>21</v>
      </c>
      <c r="F96" s="219" t="s">
        <v>149</v>
      </c>
      <c r="G96" s="217"/>
      <c r="H96" s="220">
        <v>369</v>
      </c>
      <c r="I96" s="221"/>
      <c r="J96" s="217"/>
      <c r="K96" s="217"/>
      <c r="L96" s="222"/>
      <c r="M96" s="223"/>
      <c r="N96" s="224"/>
      <c r="O96" s="224"/>
      <c r="P96" s="224"/>
      <c r="Q96" s="224"/>
      <c r="R96" s="224"/>
      <c r="S96" s="224"/>
      <c r="T96" s="225"/>
      <c r="AT96" s="226" t="s">
        <v>146</v>
      </c>
      <c r="AU96" s="226" t="s">
        <v>86</v>
      </c>
      <c r="AV96" s="12" t="s">
        <v>86</v>
      </c>
      <c r="AW96" s="12" t="s">
        <v>39</v>
      </c>
      <c r="AX96" s="12" t="s">
        <v>76</v>
      </c>
      <c r="AY96" s="226" t="s">
        <v>135</v>
      </c>
    </row>
    <row r="97" spans="2:65" s="12" customFormat="1" ht="12">
      <c r="B97" s="216"/>
      <c r="C97" s="217"/>
      <c r="D97" s="203" t="s">
        <v>146</v>
      </c>
      <c r="E97" s="218" t="s">
        <v>21</v>
      </c>
      <c r="F97" s="219" t="s">
        <v>150</v>
      </c>
      <c r="G97" s="217"/>
      <c r="H97" s="220">
        <v>30.75</v>
      </c>
      <c r="I97" s="221"/>
      <c r="J97" s="217"/>
      <c r="K97" s="217"/>
      <c r="L97" s="222"/>
      <c r="M97" s="223"/>
      <c r="N97" s="224"/>
      <c r="O97" s="224"/>
      <c r="P97" s="224"/>
      <c r="Q97" s="224"/>
      <c r="R97" s="224"/>
      <c r="S97" s="224"/>
      <c r="T97" s="225"/>
      <c r="AT97" s="226" t="s">
        <v>146</v>
      </c>
      <c r="AU97" s="226" t="s">
        <v>86</v>
      </c>
      <c r="AV97" s="12" t="s">
        <v>86</v>
      </c>
      <c r="AW97" s="12" t="s">
        <v>39</v>
      </c>
      <c r="AX97" s="12" t="s">
        <v>76</v>
      </c>
      <c r="AY97" s="226" t="s">
        <v>135</v>
      </c>
    </row>
    <row r="98" spans="2:65" s="13" customFormat="1" ht="12">
      <c r="B98" s="227"/>
      <c r="C98" s="228"/>
      <c r="D98" s="203" t="s">
        <v>146</v>
      </c>
      <c r="E98" s="229" t="s">
        <v>21</v>
      </c>
      <c r="F98" s="230" t="s">
        <v>151</v>
      </c>
      <c r="G98" s="228"/>
      <c r="H98" s="231">
        <v>399.75</v>
      </c>
      <c r="I98" s="232"/>
      <c r="J98" s="228"/>
      <c r="K98" s="228"/>
      <c r="L98" s="233"/>
      <c r="M98" s="234"/>
      <c r="N98" s="235"/>
      <c r="O98" s="235"/>
      <c r="P98" s="235"/>
      <c r="Q98" s="235"/>
      <c r="R98" s="235"/>
      <c r="S98" s="235"/>
      <c r="T98" s="236"/>
      <c r="AT98" s="237" t="s">
        <v>146</v>
      </c>
      <c r="AU98" s="237" t="s">
        <v>86</v>
      </c>
      <c r="AV98" s="13" t="s">
        <v>142</v>
      </c>
      <c r="AW98" s="13" t="s">
        <v>39</v>
      </c>
      <c r="AX98" s="13" t="s">
        <v>84</v>
      </c>
      <c r="AY98" s="237" t="s">
        <v>135</v>
      </c>
    </row>
    <row r="99" spans="2:65" s="1" customFormat="1" ht="38.25" customHeight="1">
      <c r="B99" s="40"/>
      <c r="C99" s="191" t="s">
        <v>86</v>
      </c>
      <c r="D99" s="191" t="s">
        <v>137</v>
      </c>
      <c r="E99" s="192" t="s">
        <v>152</v>
      </c>
      <c r="F99" s="193" t="s">
        <v>153</v>
      </c>
      <c r="G99" s="194" t="s">
        <v>140</v>
      </c>
      <c r="H99" s="195">
        <v>381.3</v>
      </c>
      <c r="I99" s="196"/>
      <c r="J99" s="197">
        <f>ROUND(I99*H99,2)</f>
        <v>0</v>
      </c>
      <c r="K99" s="193" t="s">
        <v>141</v>
      </c>
      <c r="L99" s="60"/>
      <c r="M99" s="198" t="s">
        <v>21</v>
      </c>
      <c r="N99" s="199" t="s">
        <v>47</v>
      </c>
      <c r="O99" s="41"/>
      <c r="P99" s="200">
        <f>O99*H99</f>
        <v>0</v>
      </c>
      <c r="Q99" s="200">
        <v>0</v>
      </c>
      <c r="R99" s="200">
        <f>Q99*H99</f>
        <v>0</v>
      </c>
      <c r="S99" s="200">
        <v>0.316</v>
      </c>
      <c r="T99" s="201">
        <f>S99*H99</f>
        <v>120.49080000000001</v>
      </c>
      <c r="AR99" s="23" t="s">
        <v>142</v>
      </c>
      <c r="AT99" s="23" t="s">
        <v>137</v>
      </c>
      <c r="AU99" s="23" t="s">
        <v>86</v>
      </c>
      <c r="AY99" s="23" t="s">
        <v>135</v>
      </c>
      <c r="BE99" s="202">
        <f>IF(N99="základní",J99,0)</f>
        <v>0</v>
      </c>
      <c r="BF99" s="202">
        <f>IF(N99="snížená",J99,0)</f>
        <v>0</v>
      </c>
      <c r="BG99" s="202">
        <f>IF(N99="zákl. přenesená",J99,0)</f>
        <v>0</v>
      </c>
      <c r="BH99" s="202">
        <f>IF(N99="sníž. přenesená",J99,0)</f>
        <v>0</v>
      </c>
      <c r="BI99" s="202">
        <f>IF(N99="nulová",J99,0)</f>
        <v>0</v>
      </c>
      <c r="BJ99" s="23" t="s">
        <v>84</v>
      </c>
      <c r="BK99" s="202">
        <f>ROUND(I99*H99,2)</f>
        <v>0</v>
      </c>
      <c r="BL99" s="23" t="s">
        <v>142</v>
      </c>
      <c r="BM99" s="23" t="s">
        <v>154</v>
      </c>
    </row>
    <row r="100" spans="2:65" s="1" customFormat="1" ht="252">
      <c r="B100" s="40"/>
      <c r="C100" s="62"/>
      <c r="D100" s="203" t="s">
        <v>144</v>
      </c>
      <c r="E100" s="62"/>
      <c r="F100" s="204" t="s">
        <v>145</v>
      </c>
      <c r="G100" s="62"/>
      <c r="H100" s="62"/>
      <c r="I100" s="162"/>
      <c r="J100" s="62"/>
      <c r="K100" s="62"/>
      <c r="L100" s="60"/>
      <c r="M100" s="205"/>
      <c r="N100" s="41"/>
      <c r="O100" s="41"/>
      <c r="P100" s="41"/>
      <c r="Q100" s="41"/>
      <c r="R100" s="41"/>
      <c r="S100" s="41"/>
      <c r="T100" s="77"/>
      <c r="AT100" s="23" t="s">
        <v>144</v>
      </c>
      <c r="AU100" s="23" t="s">
        <v>86</v>
      </c>
    </row>
    <row r="101" spans="2:65" s="11" customFormat="1" ht="12">
      <c r="B101" s="206"/>
      <c r="C101" s="207"/>
      <c r="D101" s="203" t="s">
        <v>146</v>
      </c>
      <c r="E101" s="208" t="s">
        <v>21</v>
      </c>
      <c r="F101" s="209" t="s">
        <v>155</v>
      </c>
      <c r="G101" s="207"/>
      <c r="H101" s="208" t="s">
        <v>21</v>
      </c>
      <c r="I101" s="210"/>
      <c r="J101" s="207"/>
      <c r="K101" s="207"/>
      <c r="L101" s="211"/>
      <c r="M101" s="212"/>
      <c r="N101" s="213"/>
      <c r="O101" s="213"/>
      <c r="P101" s="213"/>
      <c r="Q101" s="213"/>
      <c r="R101" s="213"/>
      <c r="S101" s="213"/>
      <c r="T101" s="214"/>
      <c r="AT101" s="215" t="s">
        <v>146</v>
      </c>
      <c r="AU101" s="215" t="s">
        <v>86</v>
      </c>
      <c r="AV101" s="11" t="s">
        <v>84</v>
      </c>
      <c r="AW101" s="11" t="s">
        <v>39</v>
      </c>
      <c r="AX101" s="11" t="s">
        <v>76</v>
      </c>
      <c r="AY101" s="215" t="s">
        <v>135</v>
      </c>
    </row>
    <row r="102" spans="2:65" s="11" customFormat="1" ht="24">
      <c r="B102" s="206"/>
      <c r="C102" s="207"/>
      <c r="D102" s="203" t="s">
        <v>146</v>
      </c>
      <c r="E102" s="208" t="s">
        <v>21</v>
      </c>
      <c r="F102" s="209" t="s">
        <v>148</v>
      </c>
      <c r="G102" s="207"/>
      <c r="H102" s="208" t="s">
        <v>21</v>
      </c>
      <c r="I102" s="210"/>
      <c r="J102" s="207"/>
      <c r="K102" s="207"/>
      <c r="L102" s="211"/>
      <c r="M102" s="212"/>
      <c r="N102" s="213"/>
      <c r="O102" s="213"/>
      <c r="P102" s="213"/>
      <c r="Q102" s="213"/>
      <c r="R102" s="213"/>
      <c r="S102" s="213"/>
      <c r="T102" s="214"/>
      <c r="AT102" s="215" t="s">
        <v>146</v>
      </c>
      <c r="AU102" s="215" t="s">
        <v>86</v>
      </c>
      <c r="AV102" s="11" t="s">
        <v>84</v>
      </c>
      <c r="AW102" s="11" t="s">
        <v>39</v>
      </c>
      <c r="AX102" s="11" t="s">
        <v>76</v>
      </c>
      <c r="AY102" s="215" t="s">
        <v>135</v>
      </c>
    </row>
    <row r="103" spans="2:65" s="12" customFormat="1" ht="12">
      <c r="B103" s="216"/>
      <c r="C103" s="217"/>
      <c r="D103" s="203" t="s">
        <v>146</v>
      </c>
      <c r="E103" s="218" t="s">
        <v>21</v>
      </c>
      <c r="F103" s="219" t="s">
        <v>149</v>
      </c>
      <c r="G103" s="217"/>
      <c r="H103" s="220">
        <v>369</v>
      </c>
      <c r="I103" s="221"/>
      <c r="J103" s="217"/>
      <c r="K103" s="217"/>
      <c r="L103" s="222"/>
      <c r="M103" s="223"/>
      <c r="N103" s="224"/>
      <c r="O103" s="224"/>
      <c r="P103" s="224"/>
      <c r="Q103" s="224"/>
      <c r="R103" s="224"/>
      <c r="S103" s="224"/>
      <c r="T103" s="225"/>
      <c r="AT103" s="226" t="s">
        <v>146</v>
      </c>
      <c r="AU103" s="226" t="s">
        <v>86</v>
      </c>
      <c r="AV103" s="12" t="s">
        <v>86</v>
      </c>
      <c r="AW103" s="12" t="s">
        <v>39</v>
      </c>
      <c r="AX103" s="12" t="s">
        <v>76</v>
      </c>
      <c r="AY103" s="226" t="s">
        <v>135</v>
      </c>
    </row>
    <row r="104" spans="2:65" s="12" customFormat="1" ht="12">
      <c r="B104" s="216"/>
      <c r="C104" s="217"/>
      <c r="D104" s="203" t="s">
        <v>146</v>
      </c>
      <c r="E104" s="218" t="s">
        <v>21</v>
      </c>
      <c r="F104" s="219" t="s">
        <v>156</v>
      </c>
      <c r="G104" s="217"/>
      <c r="H104" s="220">
        <v>12.3</v>
      </c>
      <c r="I104" s="221"/>
      <c r="J104" s="217"/>
      <c r="K104" s="217"/>
      <c r="L104" s="222"/>
      <c r="M104" s="223"/>
      <c r="N104" s="224"/>
      <c r="O104" s="224"/>
      <c r="P104" s="224"/>
      <c r="Q104" s="224"/>
      <c r="R104" s="224"/>
      <c r="S104" s="224"/>
      <c r="T104" s="225"/>
      <c r="AT104" s="226" t="s">
        <v>146</v>
      </c>
      <c r="AU104" s="226" t="s">
        <v>86</v>
      </c>
      <c r="AV104" s="12" t="s">
        <v>86</v>
      </c>
      <c r="AW104" s="12" t="s">
        <v>39</v>
      </c>
      <c r="AX104" s="12" t="s">
        <v>76</v>
      </c>
      <c r="AY104" s="226" t="s">
        <v>135</v>
      </c>
    </row>
    <row r="105" spans="2:65" s="13" customFormat="1" ht="12">
      <c r="B105" s="227"/>
      <c r="C105" s="228"/>
      <c r="D105" s="203" t="s">
        <v>146</v>
      </c>
      <c r="E105" s="229" t="s">
        <v>21</v>
      </c>
      <c r="F105" s="230" t="s">
        <v>151</v>
      </c>
      <c r="G105" s="228"/>
      <c r="H105" s="231">
        <v>381.3</v>
      </c>
      <c r="I105" s="232"/>
      <c r="J105" s="228"/>
      <c r="K105" s="228"/>
      <c r="L105" s="233"/>
      <c r="M105" s="234"/>
      <c r="N105" s="235"/>
      <c r="O105" s="235"/>
      <c r="P105" s="235"/>
      <c r="Q105" s="235"/>
      <c r="R105" s="235"/>
      <c r="S105" s="235"/>
      <c r="T105" s="236"/>
      <c r="AT105" s="237" t="s">
        <v>146</v>
      </c>
      <c r="AU105" s="237" t="s">
        <v>86</v>
      </c>
      <c r="AV105" s="13" t="s">
        <v>142</v>
      </c>
      <c r="AW105" s="13" t="s">
        <v>39</v>
      </c>
      <c r="AX105" s="13" t="s">
        <v>84</v>
      </c>
      <c r="AY105" s="237" t="s">
        <v>135</v>
      </c>
    </row>
    <row r="106" spans="2:65" s="1" customFormat="1" ht="25.5" customHeight="1">
      <c r="B106" s="40"/>
      <c r="C106" s="191" t="s">
        <v>157</v>
      </c>
      <c r="D106" s="191" t="s">
        <v>137</v>
      </c>
      <c r="E106" s="192" t="s">
        <v>158</v>
      </c>
      <c r="F106" s="193" t="s">
        <v>159</v>
      </c>
      <c r="G106" s="194" t="s">
        <v>140</v>
      </c>
      <c r="H106" s="195">
        <v>381.3</v>
      </c>
      <c r="I106" s="196"/>
      <c r="J106" s="197">
        <f>ROUND(I106*H106,2)</f>
        <v>0</v>
      </c>
      <c r="K106" s="193" t="s">
        <v>141</v>
      </c>
      <c r="L106" s="60"/>
      <c r="M106" s="198" t="s">
        <v>21</v>
      </c>
      <c r="N106" s="199" t="s">
        <v>47</v>
      </c>
      <c r="O106" s="41"/>
      <c r="P106" s="200">
        <f>O106*H106</f>
        <v>0</v>
      </c>
      <c r="Q106" s="200">
        <v>0</v>
      </c>
      <c r="R106" s="200">
        <f>Q106*H106</f>
        <v>0</v>
      </c>
      <c r="S106" s="200">
        <v>0</v>
      </c>
      <c r="T106" s="201">
        <f>S106*H106</f>
        <v>0</v>
      </c>
      <c r="AR106" s="23" t="s">
        <v>142</v>
      </c>
      <c r="AT106" s="23" t="s">
        <v>137</v>
      </c>
      <c r="AU106" s="23" t="s">
        <v>86</v>
      </c>
      <c r="AY106" s="23" t="s">
        <v>135</v>
      </c>
      <c r="BE106" s="202">
        <f>IF(N106="základní",J106,0)</f>
        <v>0</v>
      </c>
      <c r="BF106" s="202">
        <f>IF(N106="snížená",J106,0)</f>
        <v>0</v>
      </c>
      <c r="BG106" s="202">
        <f>IF(N106="zákl. přenesená",J106,0)</f>
        <v>0</v>
      </c>
      <c r="BH106" s="202">
        <f>IF(N106="sníž. přenesená",J106,0)</f>
        <v>0</v>
      </c>
      <c r="BI106" s="202">
        <f>IF(N106="nulová",J106,0)</f>
        <v>0</v>
      </c>
      <c r="BJ106" s="23" t="s">
        <v>84</v>
      </c>
      <c r="BK106" s="202">
        <f>ROUND(I106*H106,2)</f>
        <v>0</v>
      </c>
      <c r="BL106" s="23" t="s">
        <v>142</v>
      </c>
      <c r="BM106" s="23" t="s">
        <v>160</v>
      </c>
    </row>
    <row r="107" spans="2:65" s="1" customFormat="1" ht="48">
      <c r="B107" s="40"/>
      <c r="C107" s="62"/>
      <c r="D107" s="203" t="s">
        <v>144</v>
      </c>
      <c r="E107" s="62"/>
      <c r="F107" s="204" t="s">
        <v>161</v>
      </c>
      <c r="G107" s="62"/>
      <c r="H107" s="62"/>
      <c r="I107" s="162"/>
      <c r="J107" s="62"/>
      <c r="K107" s="62"/>
      <c r="L107" s="60"/>
      <c r="M107" s="205"/>
      <c r="N107" s="41"/>
      <c r="O107" s="41"/>
      <c r="P107" s="41"/>
      <c r="Q107" s="41"/>
      <c r="R107" s="41"/>
      <c r="S107" s="41"/>
      <c r="T107" s="77"/>
      <c r="AT107" s="23" t="s">
        <v>144</v>
      </c>
      <c r="AU107" s="23" t="s">
        <v>86</v>
      </c>
    </row>
    <row r="108" spans="2:65" s="11" customFormat="1" ht="12">
      <c r="B108" s="206"/>
      <c r="C108" s="207"/>
      <c r="D108" s="203" t="s">
        <v>146</v>
      </c>
      <c r="E108" s="208" t="s">
        <v>21</v>
      </c>
      <c r="F108" s="209" t="s">
        <v>162</v>
      </c>
      <c r="G108" s="207"/>
      <c r="H108" s="208" t="s">
        <v>21</v>
      </c>
      <c r="I108" s="210"/>
      <c r="J108" s="207"/>
      <c r="K108" s="207"/>
      <c r="L108" s="211"/>
      <c r="M108" s="212"/>
      <c r="N108" s="213"/>
      <c r="O108" s="213"/>
      <c r="P108" s="213"/>
      <c r="Q108" s="213"/>
      <c r="R108" s="213"/>
      <c r="S108" s="213"/>
      <c r="T108" s="214"/>
      <c r="AT108" s="215" t="s">
        <v>146</v>
      </c>
      <c r="AU108" s="215" t="s">
        <v>86</v>
      </c>
      <c r="AV108" s="11" t="s">
        <v>84</v>
      </c>
      <c r="AW108" s="11" t="s">
        <v>39</v>
      </c>
      <c r="AX108" s="11" t="s">
        <v>76</v>
      </c>
      <c r="AY108" s="215" t="s">
        <v>135</v>
      </c>
    </row>
    <row r="109" spans="2:65" s="12" customFormat="1" ht="12">
      <c r="B109" s="216"/>
      <c r="C109" s="217"/>
      <c r="D109" s="203" t="s">
        <v>146</v>
      </c>
      <c r="E109" s="218" t="s">
        <v>21</v>
      </c>
      <c r="F109" s="219" t="s">
        <v>149</v>
      </c>
      <c r="G109" s="217"/>
      <c r="H109" s="220">
        <v>369</v>
      </c>
      <c r="I109" s="221"/>
      <c r="J109" s="217"/>
      <c r="K109" s="217"/>
      <c r="L109" s="222"/>
      <c r="M109" s="223"/>
      <c r="N109" s="224"/>
      <c r="O109" s="224"/>
      <c r="P109" s="224"/>
      <c r="Q109" s="224"/>
      <c r="R109" s="224"/>
      <c r="S109" s="224"/>
      <c r="T109" s="225"/>
      <c r="AT109" s="226" t="s">
        <v>146</v>
      </c>
      <c r="AU109" s="226" t="s">
        <v>86</v>
      </c>
      <c r="AV109" s="12" t="s">
        <v>86</v>
      </c>
      <c r="AW109" s="12" t="s">
        <v>39</v>
      </c>
      <c r="AX109" s="12" t="s">
        <v>76</v>
      </c>
      <c r="AY109" s="226" t="s">
        <v>135</v>
      </c>
    </row>
    <row r="110" spans="2:65" s="12" customFormat="1" ht="12">
      <c r="B110" s="216"/>
      <c r="C110" s="217"/>
      <c r="D110" s="203" t="s">
        <v>146</v>
      </c>
      <c r="E110" s="218" t="s">
        <v>21</v>
      </c>
      <c r="F110" s="219" t="s">
        <v>156</v>
      </c>
      <c r="G110" s="217"/>
      <c r="H110" s="220">
        <v>12.3</v>
      </c>
      <c r="I110" s="221"/>
      <c r="J110" s="217"/>
      <c r="K110" s="217"/>
      <c r="L110" s="222"/>
      <c r="M110" s="223"/>
      <c r="N110" s="224"/>
      <c r="O110" s="224"/>
      <c r="P110" s="224"/>
      <c r="Q110" s="224"/>
      <c r="R110" s="224"/>
      <c r="S110" s="224"/>
      <c r="T110" s="225"/>
      <c r="AT110" s="226" t="s">
        <v>146</v>
      </c>
      <c r="AU110" s="226" t="s">
        <v>86</v>
      </c>
      <c r="AV110" s="12" t="s">
        <v>86</v>
      </c>
      <c r="AW110" s="12" t="s">
        <v>39</v>
      </c>
      <c r="AX110" s="12" t="s">
        <v>76</v>
      </c>
      <c r="AY110" s="226" t="s">
        <v>135</v>
      </c>
    </row>
    <row r="111" spans="2:65" s="13" customFormat="1" ht="12">
      <c r="B111" s="227"/>
      <c r="C111" s="228"/>
      <c r="D111" s="203" t="s">
        <v>146</v>
      </c>
      <c r="E111" s="229" t="s">
        <v>21</v>
      </c>
      <c r="F111" s="230" t="s">
        <v>151</v>
      </c>
      <c r="G111" s="228"/>
      <c r="H111" s="231">
        <v>381.3</v>
      </c>
      <c r="I111" s="232"/>
      <c r="J111" s="228"/>
      <c r="K111" s="228"/>
      <c r="L111" s="233"/>
      <c r="M111" s="234"/>
      <c r="N111" s="235"/>
      <c r="O111" s="235"/>
      <c r="P111" s="235"/>
      <c r="Q111" s="235"/>
      <c r="R111" s="235"/>
      <c r="S111" s="235"/>
      <c r="T111" s="236"/>
      <c r="AT111" s="237" t="s">
        <v>146</v>
      </c>
      <c r="AU111" s="237" t="s">
        <v>86</v>
      </c>
      <c r="AV111" s="13" t="s">
        <v>142</v>
      </c>
      <c r="AW111" s="13" t="s">
        <v>39</v>
      </c>
      <c r="AX111" s="13" t="s">
        <v>84</v>
      </c>
      <c r="AY111" s="237" t="s">
        <v>135</v>
      </c>
    </row>
    <row r="112" spans="2:65" s="1" customFormat="1" ht="38.25" customHeight="1">
      <c r="B112" s="40"/>
      <c r="C112" s="191" t="s">
        <v>142</v>
      </c>
      <c r="D112" s="191" t="s">
        <v>137</v>
      </c>
      <c r="E112" s="192" t="s">
        <v>163</v>
      </c>
      <c r="F112" s="193" t="s">
        <v>164</v>
      </c>
      <c r="G112" s="194" t="s">
        <v>165</v>
      </c>
      <c r="H112" s="195">
        <v>165</v>
      </c>
      <c r="I112" s="196"/>
      <c r="J112" s="197">
        <f>ROUND(I112*H112,2)</f>
        <v>0</v>
      </c>
      <c r="K112" s="193" t="s">
        <v>141</v>
      </c>
      <c r="L112" s="60"/>
      <c r="M112" s="198" t="s">
        <v>21</v>
      </c>
      <c r="N112" s="199" t="s">
        <v>47</v>
      </c>
      <c r="O112" s="41"/>
      <c r="P112" s="200">
        <f>O112*H112</f>
        <v>0</v>
      </c>
      <c r="Q112" s="200">
        <v>0</v>
      </c>
      <c r="R112" s="200">
        <f>Q112*H112</f>
        <v>0</v>
      </c>
      <c r="S112" s="200">
        <v>0</v>
      </c>
      <c r="T112" s="201">
        <f>S112*H112</f>
        <v>0</v>
      </c>
      <c r="AR112" s="23" t="s">
        <v>142</v>
      </c>
      <c r="AT112" s="23" t="s">
        <v>137</v>
      </c>
      <c r="AU112" s="23" t="s">
        <v>86</v>
      </c>
      <c r="AY112" s="23" t="s">
        <v>135</v>
      </c>
      <c r="BE112" s="202">
        <f>IF(N112="základní",J112,0)</f>
        <v>0</v>
      </c>
      <c r="BF112" s="202">
        <f>IF(N112="snížená",J112,0)</f>
        <v>0</v>
      </c>
      <c r="BG112" s="202">
        <f>IF(N112="zákl. přenesená",J112,0)</f>
        <v>0</v>
      </c>
      <c r="BH112" s="202">
        <f>IF(N112="sníž. přenesená",J112,0)</f>
        <v>0</v>
      </c>
      <c r="BI112" s="202">
        <f>IF(N112="nulová",J112,0)</f>
        <v>0</v>
      </c>
      <c r="BJ112" s="23" t="s">
        <v>84</v>
      </c>
      <c r="BK112" s="202">
        <f>ROUND(I112*H112,2)</f>
        <v>0</v>
      </c>
      <c r="BL112" s="23" t="s">
        <v>142</v>
      </c>
      <c r="BM112" s="23" t="s">
        <v>166</v>
      </c>
    </row>
    <row r="113" spans="2:65" s="1" customFormat="1" ht="204">
      <c r="B113" s="40"/>
      <c r="C113" s="62"/>
      <c r="D113" s="203" t="s">
        <v>144</v>
      </c>
      <c r="E113" s="62"/>
      <c r="F113" s="204" t="s">
        <v>167</v>
      </c>
      <c r="G113" s="62"/>
      <c r="H113" s="62"/>
      <c r="I113" s="162"/>
      <c r="J113" s="62"/>
      <c r="K113" s="62"/>
      <c r="L113" s="60"/>
      <c r="M113" s="205"/>
      <c r="N113" s="41"/>
      <c r="O113" s="41"/>
      <c r="P113" s="41"/>
      <c r="Q113" s="41"/>
      <c r="R113" s="41"/>
      <c r="S113" s="41"/>
      <c r="T113" s="77"/>
      <c r="AT113" s="23" t="s">
        <v>144</v>
      </c>
      <c r="AU113" s="23" t="s">
        <v>86</v>
      </c>
    </row>
    <row r="114" spans="2:65" s="11" customFormat="1" ht="12">
      <c r="B114" s="206"/>
      <c r="C114" s="207"/>
      <c r="D114" s="203" t="s">
        <v>146</v>
      </c>
      <c r="E114" s="208" t="s">
        <v>21</v>
      </c>
      <c r="F114" s="209" t="s">
        <v>168</v>
      </c>
      <c r="G114" s="207"/>
      <c r="H114" s="208" t="s">
        <v>21</v>
      </c>
      <c r="I114" s="210"/>
      <c r="J114" s="207"/>
      <c r="K114" s="207"/>
      <c r="L114" s="211"/>
      <c r="M114" s="212"/>
      <c r="N114" s="213"/>
      <c r="O114" s="213"/>
      <c r="P114" s="213"/>
      <c r="Q114" s="213"/>
      <c r="R114" s="213"/>
      <c r="S114" s="213"/>
      <c r="T114" s="214"/>
      <c r="AT114" s="215" t="s">
        <v>146</v>
      </c>
      <c r="AU114" s="215" t="s">
        <v>86</v>
      </c>
      <c r="AV114" s="11" t="s">
        <v>84</v>
      </c>
      <c r="AW114" s="11" t="s">
        <v>39</v>
      </c>
      <c r="AX114" s="11" t="s">
        <v>76</v>
      </c>
      <c r="AY114" s="215" t="s">
        <v>135</v>
      </c>
    </row>
    <row r="115" spans="2:65" s="12" customFormat="1" ht="12">
      <c r="B115" s="216"/>
      <c r="C115" s="217"/>
      <c r="D115" s="203" t="s">
        <v>146</v>
      </c>
      <c r="E115" s="218" t="s">
        <v>21</v>
      </c>
      <c r="F115" s="219" t="s">
        <v>169</v>
      </c>
      <c r="G115" s="217"/>
      <c r="H115" s="220">
        <v>165</v>
      </c>
      <c r="I115" s="221"/>
      <c r="J115" s="217"/>
      <c r="K115" s="217"/>
      <c r="L115" s="222"/>
      <c r="M115" s="223"/>
      <c r="N115" s="224"/>
      <c r="O115" s="224"/>
      <c r="P115" s="224"/>
      <c r="Q115" s="224"/>
      <c r="R115" s="224"/>
      <c r="S115" s="224"/>
      <c r="T115" s="225"/>
      <c r="AT115" s="226" t="s">
        <v>146</v>
      </c>
      <c r="AU115" s="226" t="s">
        <v>86</v>
      </c>
      <c r="AV115" s="12" t="s">
        <v>86</v>
      </c>
      <c r="AW115" s="12" t="s">
        <v>39</v>
      </c>
      <c r="AX115" s="12" t="s">
        <v>84</v>
      </c>
      <c r="AY115" s="226" t="s">
        <v>135</v>
      </c>
    </row>
    <row r="116" spans="2:65" s="1" customFormat="1" ht="38.25" customHeight="1">
      <c r="B116" s="40"/>
      <c r="C116" s="191" t="s">
        <v>170</v>
      </c>
      <c r="D116" s="191" t="s">
        <v>137</v>
      </c>
      <c r="E116" s="192" t="s">
        <v>171</v>
      </c>
      <c r="F116" s="193" t="s">
        <v>172</v>
      </c>
      <c r="G116" s="194" t="s">
        <v>165</v>
      </c>
      <c r="H116" s="195">
        <v>82.5</v>
      </c>
      <c r="I116" s="196"/>
      <c r="J116" s="197">
        <f>ROUND(I116*H116,2)</f>
        <v>0</v>
      </c>
      <c r="K116" s="193" t="s">
        <v>141</v>
      </c>
      <c r="L116" s="60"/>
      <c r="M116" s="198" t="s">
        <v>21</v>
      </c>
      <c r="N116" s="199" t="s">
        <v>47</v>
      </c>
      <c r="O116" s="41"/>
      <c r="P116" s="200">
        <f>O116*H116</f>
        <v>0</v>
      </c>
      <c r="Q116" s="200">
        <v>0</v>
      </c>
      <c r="R116" s="200">
        <f>Q116*H116</f>
        <v>0</v>
      </c>
      <c r="S116" s="200">
        <v>0</v>
      </c>
      <c r="T116" s="201">
        <f>S116*H116</f>
        <v>0</v>
      </c>
      <c r="AR116" s="23" t="s">
        <v>142</v>
      </c>
      <c r="AT116" s="23" t="s">
        <v>137</v>
      </c>
      <c r="AU116" s="23" t="s">
        <v>86</v>
      </c>
      <c r="AY116" s="23" t="s">
        <v>135</v>
      </c>
      <c r="BE116" s="202">
        <f>IF(N116="základní",J116,0)</f>
        <v>0</v>
      </c>
      <c r="BF116" s="202">
        <f>IF(N116="snížená",J116,0)</f>
        <v>0</v>
      </c>
      <c r="BG116" s="202">
        <f>IF(N116="zákl. přenesená",J116,0)</f>
        <v>0</v>
      </c>
      <c r="BH116" s="202">
        <f>IF(N116="sníž. přenesená",J116,0)</f>
        <v>0</v>
      </c>
      <c r="BI116" s="202">
        <f>IF(N116="nulová",J116,0)</f>
        <v>0</v>
      </c>
      <c r="BJ116" s="23" t="s">
        <v>84</v>
      </c>
      <c r="BK116" s="202">
        <f>ROUND(I116*H116,2)</f>
        <v>0</v>
      </c>
      <c r="BL116" s="23" t="s">
        <v>142</v>
      </c>
      <c r="BM116" s="23" t="s">
        <v>173</v>
      </c>
    </row>
    <row r="117" spans="2:65" s="1" customFormat="1" ht="204">
      <c r="B117" s="40"/>
      <c r="C117" s="62"/>
      <c r="D117" s="203" t="s">
        <v>144</v>
      </c>
      <c r="E117" s="62"/>
      <c r="F117" s="204" t="s">
        <v>167</v>
      </c>
      <c r="G117" s="62"/>
      <c r="H117" s="62"/>
      <c r="I117" s="162"/>
      <c r="J117" s="62"/>
      <c r="K117" s="62"/>
      <c r="L117" s="60"/>
      <c r="M117" s="205"/>
      <c r="N117" s="41"/>
      <c r="O117" s="41"/>
      <c r="P117" s="41"/>
      <c r="Q117" s="41"/>
      <c r="R117" s="41"/>
      <c r="S117" s="41"/>
      <c r="T117" s="77"/>
      <c r="AT117" s="23" t="s">
        <v>144</v>
      </c>
      <c r="AU117" s="23" t="s">
        <v>86</v>
      </c>
    </row>
    <row r="118" spans="2:65" s="12" customFormat="1" ht="12">
      <c r="B118" s="216"/>
      <c r="C118" s="217"/>
      <c r="D118" s="203" t="s">
        <v>146</v>
      </c>
      <c r="E118" s="217"/>
      <c r="F118" s="219" t="s">
        <v>174</v>
      </c>
      <c r="G118" s="217"/>
      <c r="H118" s="220">
        <v>82.5</v>
      </c>
      <c r="I118" s="221"/>
      <c r="J118" s="217"/>
      <c r="K118" s="217"/>
      <c r="L118" s="222"/>
      <c r="M118" s="223"/>
      <c r="N118" s="224"/>
      <c r="O118" s="224"/>
      <c r="P118" s="224"/>
      <c r="Q118" s="224"/>
      <c r="R118" s="224"/>
      <c r="S118" s="224"/>
      <c r="T118" s="225"/>
      <c r="AT118" s="226" t="s">
        <v>146</v>
      </c>
      <c r="AU118" s="226" t="s">
        <v>86</v>
      </c>
      <c r="AV118" s="12" t="s">
        <v>86</v>
      </c>
      <c r="AW118" s="12" t="s">
        <v>6</v>
      </c>
      <c r="AX118" s="12" t="s">
        <v>84</v>
      </c>
      <c r="AY118" s="226" t="s">
        <v>135</v>
      </c>
    </row>
    <row r="119" spans="2:65" s="1" customFormat="1" ht="38.25" customHeight="1">
      <c r="B119" s="40"/>
      <c r="C119" s="191" t="s">
        <v>175</v>
      </c>
      <c r="D119" s="191" t="s">
        <v>137</v>
      </c>
      <c r="E119" s="192" t="s">
        <v>176</v>
      </c>
      <c r="F119" s="193" t="s">
        <v>177</v>
      </c>
      <c r="G119" s="194" t="s">
        <v>165</v>
      </c>
      <c r="H119" s="195">
        <v>202.15799999999999</v>
      </c>
      <c r="I119" s="196"/>
      <c r="J119" s="197">
        <f>ROUND(I119*H119,2)</f>
        <v>0</v>
      </c>
      <c r="K119" s="193" t="s">
        <v>141</v>
      </c>
      <c r="L119" s="60"/>
      <c r="M119" s="198" t="s">
        <v>21</v>
      </c>
      <c r="N119" s="199" t="s">
        <v>47</v>
      </c>
      <c r="O119" s="41"/>
      <c r="P119" s="200">
        <f>O119*H119</f>
        <v>0</v>
      </c>
      <c r="Q119" s="200">
        <v>0</v>
      </c>
      <c r="R119" s="200">
        <f>Q119*H119</f>
        <v>0</v>
      </c>
      <c r="S119" s="200">
        <v>0</v>
      </c>
      <c r="T119" s="201">
        <f>S119*H119</f>
        <v>0</v>
      </c>
      <c r="AR119" s="23" t="s">
        <v>142</v>
      </c>
      <c r="AT119" s="23" t="s">
        <v>137</v>
      </c>
      <c r="AU119" s="23" t="s">
        <v>86</v>
      </c>
      <c r="AY119" s="23" t="s">
        <v>135</v>
      </c>
      <c r="BE119" s="202">
        <f>IF(N119="základní",J119,0)</f>
        <v>0</v>
      </c>
      <c r="BF119" s="202">
        <f>IF(N119="snížená",J119,0)</f>
        <v>0</v>
      </c>
      <c r="BG119" s="202">
        <f>IF(N119="zákl. přenesená",J119,0)</f>
        <v>0</v>
      </c>
      <c r="BH119" s="202">
        <f>IF(N119="sníž. přenesená",J119,0)</f>
        <v>0</v>
      </c>
      <c r="BI119" s="202">
        <f>IF(N119="nulová",J119,0)</f>
        <v>0</v>
      </c>
      <c r="BJ119" s="23" t="s">
        <v>84</v>
      </c>
      <c r="BK119" s="202">
        <f>ROUND(I119*H119,2)</f>
        <v>0</v>
      </c>
      <c r="BL119" s="23" t="s">
        <v>142</v>
      </c>
      <c r="BM119" s="23" t="s">
        <v>178</v>
      </c>
    </row>
    <row r="120" spans="2:65" s="1" customFormat="1" ht="192">
      <c r="B120" s="40"/>
      <c r="C120" s="62"/>
      <c r="D120" s="203" t="s">
        <v>144</v>
      </c>
      <c r="E120" s="62"/>
      <c r="F120" s="204" t="s">
        <v>179</v>
      </c>
      <c r="G120" s="62"/>
      <c r="H120" s="62"/>
      <c r="I120" s="162"/>
      <c r="J120" s="62"/>
      <c r="K120" s="62"/>
      <c r="L120" s="60"/>
      <c r="M120" s="205"/>
      <c r="N120" s="41"/>
      <c r="O120" s="41"/>
      <c r="P120" s="41"/>
      <c r="Q120" s="41"/>
      <c r="R120" s="41"/>
      <c r="S120" s="41"/>
      <c r="T120" s="77"/>
      <c r="AT120" s="23" t="s">
        <v>144</v>
      </c>
      <c r="AU120" s="23" t="s">
        <v>86</v>
      </c>
    </row>
    <row r="121" spans="2:65" s="11" customFormat="1" ht="12">
      <c r="B121" s="206"/>
      <c r="C121" s="207"/>
      <c r="D121" s="203" t="s">
        <v>146</v>
      </c>
      <c r="E121" s="208" t="s">
        <v>21</v>
      </c>
      <c r="F121" s="209" t="s">
        <v>180</v>
      </c>
      <c r="G121" s="207"/>
      <c r="H121" s="208" t="s">
        <v>21</v>
      </c>
      <c r="I121" s="210"/>
      <c r="J121" s="207"/>
      <c r="K121" s="207"/>
      <c r="L121" s="211"/>
      <c r="M121" s="212"/>
      <c r="N121" s="213"/>
      <c r="O121" s="213"/>
      <c r="P121" s="213"/>
      <c r="Q121" s="213"/>
      <c r="R121" s="213"/>
      <c r="S121" s="213"/>
      <c r="T121" s="214"/>
      <c r="AT121" s="215" t="s">
        <v>146</v>
      </c>
      <c r="AU121" s="215" t="s">
        <v>86</v>
      </c>
      <c r="AV121" s="11" t="s">
        <v>84</v>
      </c>
      <c r="AW121" s="11" t="s">
        <v>39</v>
      </c>
      <c r="AX121" s="11" t="s">
        <v>76</v>
      </c>
      <c r="AY121" s="215" t="s">
        <v>135</v>
      </c>
    </row>
    <row r="122" spans="2:65" s="12" customFormat="1" ht="12">
      <c r="B122" s="216"/>
      <c r="C122" s="217"/>
      <c r="D122" s="203" t="s">
        <v>146</v>
      </c>
      <c r="E122" s="218" t="s">
        <v>21</v>
      </c>
      <c r="F122" s="219" t="s">
        <v>181</v>
      </c>
      <c r="G122" s="217"/>
      <c r="H122" s="220">
        <v>165</v>
      </c>
      <c r="I122" s="221"/>
      <c r="J122" s="217"/>
      <c r="K122" s="217"/>
      <c r="L122" s="222"/>
      <c r="M122" s="223"/>
      <c r="N122" s="224"/>
      <c r="O122" s="224"/>
      <c r="P122" s="224"/>
      <c r="Q122" s="224"/>
      <c r="R122" s="224"/>
      <c r="S122" s="224"/>
      <c r="T122" s="225"/>
      <c r="AT122" s="226" t="s">
        <v>146</v>
      </c>
      <c r="AU122" s="226" t="s">
        <v>86</v>
      </c>
      <c r="AV122" s="12" t="s">
        <v>86</v>
      </c>
      <c r="AW122" s="12" t="s">
        <v>39</v>
      </c>
      <c r="AX122" s="12" t="s">
        <v>76</v>
      </c>
      <c r="AY122" s="226" t="s">
        <v>135</v>
      </c>
    </row>
    <row r="123" spans="2:65" s="12" customFormat="1" ht="12">
      <c r="B123" s="216"/>
      <c r="C123" s="217"/>
      <c r="D123" s="203" t="s">
        <v>146</v>
      </c>
      <c r="E123" s="218" t="s">
        <v>21</v>
      </c>
      <c r="F123" s="219" t="s">
        <v>182</v>
      </c>
      <c r="G123" s="217"/>
      <c r="H123" s="220">
        <v>36.9</v>
      </c>
      <c r="I123" s="221"/>
      <c r="J123" s="217"/>
      <c r="K123" s="217"/>
      <c r="L123" s="222"/>
      <c r="M123" s="223"/>
      <c r="N123" s="224"/>
      <c r="O123" s="224"/>
      <c r="P123" s="224"/>
      <c r="Q123" s="224"/>
      <c r="R123" s="224"/>
      <c r="S123" s="224"/>
      <c r="T123" s="225"/>
      <c r="AT123" s="226" t="s">
        <v>146</v>
      </c>
      <c r="AU123" s="226" t="s">
        <v>86</v>
      </c>
      <c r="AV123" s="12" t="s">
        <v>86</v>
      </c>
      <c r="AW123" s="12" t="s">
        <v>39</v>
      </c>
      <c r="AX123" s="12" t="s">
        <v>76</v>
      </c>
      <c r="AY123" s="226" t="s">
        <v>135</v>
      </c>
    </row>
    <row r="124" spans="2:65" s="12" customFormat="1" ht="12">
      <c r="B124" s="216"/>
      <c r="C124" s="217"/>
      <c r="D124" s="203" t="s">
        <v>146</v>
      </c>
      <c r="E124" s="218" t="s">
        <v>21</v>
      </c>
      <c r="F124" s="219" t="s">
        <v>183</v>
      </c>
      <c r="G124" s="217"/>
      <c r="H124" s="220">
        <v>0.25800000000000001</v>
      </c>
      <c r="I124" s="221"/>
      <c r="J124" s="217"/>
      <c r="K124" s="217"/>
      <c r="L124" s="222"/>
      <c r="M124" s="223"/>
      <c r="N124" s="224"/>
      <c r="O124" s="224"/>
      <c r="P124" s="224"/>
      <c r="Q124" s="224"/>
      <c r="R124" s="224"/>
      <c r="S124" s="224"/>
      <c r="T124" s="225"/>
      <c r="AT124" s="226" t="s">
        <v>146</v>
      </c>
      <c r="AU124" s="226" t="s">
        <v>86</v>
      </c>
      <c r="AV124" s="12" t="s">
        <v>86</v>
      </c>
      <c r="AW124" s="12" t="s">
        <v>39</v>
      </c>
      <c r="AX124" s="12" t="s">
        <v>76</v>
      </c>
      <c r="AY124" s="226" t="s">
        <v>135</v>
      </c>
    </row>
    <row r="125" spans="2:65" s="13" customFormat="1" ht="12">
      <c r="B125" s="227"/>
      <c r="C125" s="228"/>
      <c r="D125" s="203" t="s">
        <v>146</v>
      </c>
      <c r="E125" s="229" t="s">
        <v>21</v>
      </c>
      <c r="F125" s="230" t="s">
        <v>151</v>
      </c>
      <c r="G125" s="228"/>
      <c r="H125" s="231">
        <v>202.15799999999999</v>
      </c>
      <c r="I125" s="232"/>
      <c r="J125" s="228"/>
      <c r="K125" s="228"/>
      <c r="L125" s="233"/>
      <c r="M125" s="234"/>
      <c r="N125" s="235"/>
      <c r="O125" s="235"/>
      <c r="P125" s="235"/>
      <c r="Q125" s="235"/>
      <c r="R125" s="235"/>
      <c r="S125" s="235"/>
      <c r="T125" s="236"/>
      <c r="AT125" s="237" t="s">
        <v>146</v>
      </c>
      <c r="AU125" s="237" t="s">
        <v>86</v>
      </c>
      <c r="AV125" s="13" t="s">
        <v>142</v>
      </c>
      <c r="AW125" s="13" t="s">
        <v>39</v>
      </c>
      <c r="AX125" s="13" t="s">
        <v>84</v>
      </c>
      <c r="AY125" s="237" t="s">
        <v>135</v>
      </c>
    </row>
    <row r="126" spans="2:65" s="1" customFormat="1" ht="16.5" customHeight="1">
      <c r="B126" s="40"/>
      <c r="C126" s="191" t="s">
        <v>184</v>
      </c>
      <c r="D126" s="191" t="s">
        <v>137</v>
      </c>
      <c r="E126" s="192" t="s">
        <v>185</v>
      </c>
      <c r="F126" s="193" t="s">
        <v>186</v>
      </c>
      <c r="G126" s="194" t="s">
        <v>165</v>
      </c>
      <c r="H126" s="195">
        <v>202.15799999999999</v>
      </c>
      <c r="I126" s="196"/>
      <c r="J126" s="197">
        <f>ROUND(I126*H126,2)</f>
        <v>0</v>
      </c>
      <c r="K126" s="193" t="s">
        <v>141</v>
      </c>
      <c r="L126" s="60"/>
      <c r="M126" s="198" t="s">
        <v>21</v>
      </c>
      <c r="N126" s="199" t="s">
        <v>47</v>
      </c>
      <c r="O126" s="41"/>
      <c r="P126" s="200">
        <f>O126*H126</f>
        <v>0</v>
      </c>
      <c r="Q126" s="200">
        <v>0</v>
      </c>
      <c r="R126" s="200">
        <f>Q126*H126</f>
        <v>0</v>
      </c>
      <c r="S126" s="200">
        <v>0</v>
      </c>
      <c r="T126" s="201">
        <f>S126*H126</f>
        <v>0</v>
      </c>
      <c r="AR126" s="23" t="s">
        <v>142</v>
      </c>
      <c r="AT126" s="23" t="s">
        <v>137</v>
      </c>
      <c r="AU126" s="23" t="s">
        <v>86</v>
      </c>
      <c r="AY126" s="23" t="s">
        <v>135</v>
      </c>
      <c r="BE126" s="202">
        <f>IF(N126="základní",J126,0)</f>
        <v>0</v>
      </c>
      <c r="BF126" s="202">
        <f>IF(N126="snížená",J126,0)</f>
        <v>0</v>
      </c>
      <c r="BG126" s="202">
        <f>IF(N126="zákl. přenesená",J126,0)</f>
        <v>0</v>
      </c>
      <c r="BH126" s="202">
        <f>IF(N126="sníž. přenesená",J126,0)</f>
        <v>0</v>
      </c>
      <c r="BI126" s="202">
        <f>IF(N126="nulová",J126,0)</f>
        <v>0</v>
      </c>
      <c r="BJ126" s="23" t="s">
        <v>84</v>
      </c>
      <c r="BK126" s="202">
        <f>ROUND(I126*H126,2)</f>
        <v>0</v>
      </c>
      <c r="BL126" s="23" t="s">
        <v>142</v>
      </c>
      <c r="BM126" s="23" t="s">
        <v>187</v>
      </c>
    </row>
    <row r="127" spans="2:65" s="1" customFormat="1" ht="276">
      <c r="B127" s="40"/>
      <c r="C127" s="62"/>
      <c r="D127" s="203" t="s">
        <v>144</v>
      </c>
      <c r="E127" s="62"/>
      <c r="F127" s="204" t="s">
        <v>188</v>
      </c>
      <c r="G127" s="62"/>
      <c r="H127" s="62"/>
      <c r="I127" s="162"/>
      <c r="J127" s="62"/>
      <c r="K127" s="62"/>
      <c r="L127" s="60"/>
      <c r="M127" s="205"/>
      <c r="N127" s="41"/>
      <c r="O127" s="41"/>
      <c r="P127" s="41"/>
      <c r="Q127" s="41"/>
      <c r="R127" s="41"/>
      <c r="S127" s="41"/>
      <c r="T127" s="77"/>
      <c r="AT127" s="23" t="s">
        <v>144</v>
      </c>
      <c r="AU127" s="23" t="s">
        <v>86</v>
      </c>
    </row>
    <row r="128" spans="2:65" s="11" customFormat="1" ht="12">
      <c r="B128" s="206"/>
      <c r="C128" s="207"/>
      <c r="D128" s="203" t="s">
        <v>146</v>
      </c>
      <c r="E128" s="208" t="s">
        <v>21</v>
      </c>
      <c r="F128" s="209" t="s">
        <v>189</v>
      </c>
      <c r="G128" s="207"/>
      <c r="H128" s="208" t="s">
        <v>21</v>
      </c>
      <c r="I128" s="210"/>
      <c r="J128" s="207"/>
      <c r="K128" s="207"/>
      <c r="L128" s="211"/>
      <c r="M128" s="212"/>
      <c r="N128" s="213"/>
      <c r="O128" s="213"/>
      <c r="P128" s="213"/>
      <c r="Q128" s="213"/>
      <c r="R128" s="213"/>
      <c r="S128" s="213"/>
      <c r="T128" s="214"/>
      <c r="AT128" s="215" t="s">
        <v>146</v>
      </c>
      <c r="AU128" s="215" t="s">
        <v>86</v>
      </c>
      <c r="AV128" s="11" t="s">
        <v>84</v>
      </c>
      <c r="AW128" s="11" t="s">
        <v>39</v>
      </c>
      <c r="AX128" s="11" t="s">
        <v>76</v>
      </c>
      <c r="AY128" s="215" t="s">
        <v>135</v>
      </c>
    </row>
    <row r="129" spans="2:65" s="12" customFormat="1" ht="12">
      <c r="B129" s="216"/>
      <c r="C129" s="217"/>
      <c r="D129" s="203" t="s">
        <v>146</v>
      </c>
      <c r="E129" s="218" t="s">
        <v>21</v>
      </c>
      <c r="F129" s="219" t="s">
        <v>181</v>
      </c>
      <c r="G129" s="217"/>
      <c r="H129" s="220">
        <v>165</v>
      </c>
      <c r="I129" s="221"/>
      <c r="J129" s="217"/>
      <c r="K129" s="217"/>
      <c r="L129" s="222"/>
      <c r="M129" s="223"/>
      <c r="N129" s="224"/>
      <c r="O129" s="224"/>
      <c r="P129" s="224"/>
      <c r="Q129" s="224"/>
      <c r="R129" s="224"/>
      <c r="S129" s="224"/>
      <c r="T129" s="225"/>
      <c r="AT129" s="226" t="s">
        <v>146</v>
      </c>
      <c r="AU129" s="226" t="s">
        <v>86</v>
      </c>
      <c r="AV129" s="12" t="s">
        <v>86</v>
      </c>
      <c r="AW129" s="12" t="s">
        <v>39</v>
      </c>
      <c r="AX129" s="12" t="s">
        <v>76</v>
      </c>
      <c r="AY129" s="226" t="s">
        <v>135</v>
      </c>
    </row>
    <row r="130" spans="2:65" s="12" customFormat="1" ht="12">
      <c r="B130" s="216"/>
      <c r="C130" s="217"/>
      <c r="D130" s="203" t="s">
        <v>146</v>
      </c>
      <c r="E130" s="218" t="s">
        <v>21</v>
      </c>
      <c r="F130" s="219" t="s">
        <v>182</v>
      </c>
      <c r="G130" s="217"/>
      <c r="H130" s="220">
        <v>36.9</v>
      </c>
      <c r="I130" s="221"/>
      <c r="J130" s="217"/>
      <c r="K130" s="217"/>
      <c r="L130" s="222"/>
      <c r="M130" s="223"/>
      <c r="N130" s="224"/>
      <c r="O130" s="224"/>
      <c r="P130" s="224"/>
      <c r="Q130" s="224"/>
      <c r="R130" s="224"/>
      <c r="S130" s="224"/>
      <c r="T130" s="225"/>
      <c r="AT130" s="226" t="s">
        <v>146</v>
      </c>
      <c r="AU130" s="226" t="s">
        <v>86</v>
      </c>
      <c r="AV130" s="12" t="s">
        <v>86</v>
      </c>
      <c r="AW130" s="12" t="s">
        <v>39</v>
      </c>
      <c r="AX130" s="12" t="s">
        <v>76</v>
      </c>
      <c r="AY130" s="226" t="s">
        <v>135</v>
      </c>
    </row>
    <row r="131" spans="2:65" s="12" customFormat="1" ht="12">
      <c r="B131" s="216"/>
      <c r="C131" s="217"/>
      <c r="D131" s="203" t="s">
        <v>146</v>
      </c>
      <c r="E131" s="218" t="s">
        <v>21</v>
      </c>
      <c r="F131" s="219" t="s">
        <v>183</v>
      </c>
      <c r="G131" s="217"/>
      <c r="H131" s="220">
        <v>0.25800000000000001</v>
      </c>
      <c r="I131" s="221"/>
      <c r="J131" s="217"/>
      <c r="K131" s="217"/>
      <c r="L131" s="222"/>
      <c r="M131" s="223"/>
      <c r="N131" s="224"/>
      <c r="O131" s="224"/>
      <c r="P131" s="224"/>
      <c r="Q131" s="224"/>
      <c r="R131" s="224"/>
      <c r="S131" s="224"/>
      <c r="T131" s="225"/>
      <c r="AT131" s="226" t="s">
        <v>146</v>
      </c>
      <c r="AU131" s="226" t="s">
        <v>86</v>
      </c>
      <c r="AV131" s="12" t="s">
        <v>86</v>
      </c>
      <c r="AW131" s="12" t="s">
        <v>39</v>
      </c>
      <c r="AX131" s="12" t="s">
        <v>76</v>
      </c>
      <c r="AY131" s="226" t="s">
        <v>135</v>
      </c>
    </row>
    <row r="132" spans="2:65" s="13" customFormat="1" ht="12">
      <c r="B132" s="227"/>
      <c r="C132" s="228"/>
      <c r="D132" s="203" t="s">
        <v>146</v>
      </c>
      <c r="E132" s="229" t="s">
        <v>21</v>
      </c>
      <c r="F132" s="230" t="s">
        <v>151</v>
      </c>
      <c r="G132" s="228"/>
      <c r="H132" s="231">
        <v>202.15799999999999</v>
      </c>
      <c r="I132" s="232"/>
      <c r="J132" s="228"/>
      <c r="K132" s="228"/>
      <c r="L132" s="233"/>
      <c r="M132" s="234"/>
      <c r="N132" s="235"/>
      <c r="O132" s="235"/>
      <c r="P132" s="235"/>
      <c r="Q132" s="235"/>
      <c r="R132" s="235"/>
      <c r="S132" s="235"/>
      <c r="T132" s="236"/>
      <c r="AT132" s="237" t="s">
        <v>146</v>
      </c>
      <c r="AU132" s="237" t="s">
        <v>86</v>
      </c>
      <c r="AV132" s="13" t="s">
        <v>142</v>
      </c>
      <c r="AW132" s="13" t="s">
        <v>39</v>
      </c>
      <c r="AX132" s="13" t="s">
        <v>84</v>
      </c>
      <c r="AY132" s="237" t="s">
        <v>135</v>
      </c>
    </row>
    <row r="133" spans="2:65" s="1" customFormat="1" ht="25.5" customHeight="1">
      <c r="B133" s="40"/>
      <c r="C133" s="191" t="s">
        <v>190</v>
      </c>
      <c r="D133" s="191" t="s">
        <v>137</v>
      </c>
      <c r="E133" s="192" t="s">
        <v>191</v>
      </c>
      <c r="F133" s="193" t="s">
        <v>192</v>
      </c>
      <c r="G133" s="194" t="s">
        <v>165</v>
      </c>
      <c r="H133" s="195">
        <v>82.5</v>
      </c>
      <c r="I133" s="196"/>
      <c r="J133" s="197">
        <f>ROUND(I133*H133,2)</f>
        <v>0</v>
      </c>
      <c r="K133" s="193" t="s">
        <v>141</v>
      </c>
      <c r="L133" s="60"/>
      <c r="M133" s="198" t="s">
        <v>21</v>
      </c>
      <c r="N133" s="199" t="s">
        <v>47</v>
      </c>
      <c r="O133" s="41"/>
      <c r="P133" s="200">
        <f>O133*H133</f>
        <v>0</v>
      </c>
      <c r="Q133" s="200">
        <v>0</v>
      </c>
      <c r="R133" s="200">
        <f>Q133*H133</f>
        <v>0</v>
      </c>
      <c r="S133" s="200">
        <v>0</v>
      </c>
      <c r="T133" s="201">
        <f>S133*H133</f>
        <v>0</v>
      </c>
      <c r="AR133" s="23" t="s">
        <v>142</v>
      </c>
      <c r="AT133" s="23" t="s">
        <v>137</v>
      </c>
      <c r="AU133" s="23" t="s">
        <v>86</v>
      </c>
      <c r="AY133" s="23" t="s">
        <v>135</v>
      </c>
      <c r="BE133" s="202">
        <f>IF(N133="základní",J133,0)</f>
        <v>0</v>
      </c>
      <c r="BF133" s="202">
        <f>IF(N133="snížená",J133,0)</f>
        <v>0</v>
      </c>
      <c r="BG133" s="202">
        <f>IF(N133="zákl. přenesená",J133,0)</f>
        <v>0</v>
      </c>
      <c r="BH133" s="202">
        <f>IF(N133="sníž. přenesená",J133,0)</f>
        <v>0</v>
      </c>
      <c r="BI133" s="202">
        <f>IF(N133="nulová",J133,0)</f>
        <v>0</v>
      </c>
      <c r="BJ133" s="23" t="s">
        <v>84</v>
      </c>
      <c r="BK133" s="202">
        <f>ROUND(I133*H133,2)</f>
        <v>0</v>
      </c>
      <c r="BL133" s="23" t="s">
        <v>142</v>
      </c>
      <c r="BM133" s="23" t="s">
        <v>193</v>
      </c>
    </row>
    <row r="134" spans="2:65" s="1" customFormat="1" ht="409.6">
      <c r="B134" s="40"/>
      <c r="C134" s="62"/>
      <c r="D134" s="203" t="s">
        <v>144</v>
      </c>
      <c r="E134" s="62"/>
      <c r="F134" s="204" t="s">
        <v>194</v>
      </c>
      <c r="G134" s="62"/>
      <c r="H134" s="62"/>
      <c r="I134" s="162"/>
      <c r="J134" s="62"/>
      <c r="K134" s="62"/>
      <c r="L134" s="60"/>
      <c r="M134" s="205"/>
      <c r="N134" s="41"/>
      <c r="O134" s="41"/>
      <c r="P134" s="41"/>
      <c r="Q134" s="41"/>
      <c r="R134" s="41"/>
      <c r="S134" s="41"/>
      <c r="T134" s="77"/>
      <c r="AT134" s="23" t="s">
        <v>144</v>
      </c>
      <c r="AU134" s="23" t="s">
        <v>86</v>
      </c>
    </row>
    <row r="135" spans="2:65" s="11" customFormat="1" ht="12">
      <c r="B135" s="206"/>
      <c r="C135" s="207"/>
      <c r="D135" s="203" t="s">
        <v>146</v>
      </c>
      <c r="E135" s="208" t="s">
        <v>21</v>
      </c>
      <c r="F135" s="209" t="s">
        <v>195</v>
      </c>
      <c r="G135" s="207"/>
      <c r="H135" s="208" t="s">
        <v>21</v>
      </c>
      <c r="I135" s="210"/>
      <c r="J135" s="207"/>
      <c r="K135" s="207"/>
      <c r="L135" s="211"/>
      <c r="M135" s="212"/>
      <c r="N135" s="213"/>
      <c r="O135" s="213"/>
      <c r="P135" s="213"/>
      <c r="Q135" s="213"/>
      <c r="R135" s="213"/>
      <c r="S135" s="213"/>
      <c r="T135" s="214"/>
      <c r="AT135" s="215" t="s">
        <v>146</v>
      </c>
      <c r="AU135" s="215" t="s">
        <v>86</v>
      </c>
      <c r="AV135" s="11" t="s">
        <v>84</v>
      </c>
      <c r="AW135" s="11" t="s">
        <v>39</v>
      </c>
      <c r="AX135" s="11" t="s">
        <v>76</v>
      </c>
      <c r="AY135" s="215" t="s">
        <v>135</v>
      </c>
    </row>
    <row r="136" spans="2:65" s="12" customFormat="1" ht="12">
      <c r="B136" s="216"/>
      <c r="C136" s="217"/>
      <c r="D136" s="203" t="s">
        <v>146</v>
      </c>
      <c r="E136" s="218" t="s">
        <v>21</v>
      </c>
      <c r="F136" s="219" t="s">
        <v>196</v>
      </c>
      <c r="G136" s="217"/>
      <c r="H136" s="220">
        <v>82.5</v>
      </c>
      <c r="I136" s="221"/>
      <c r="J136" s="217"/>
      <c r="K136" s="217"/>
      <c r="L136" s="222"/>
      <c r="M136" s="223"/>
      <c r="N136" s="224"/>
      <c r="O136" s="224"/>
      <c r="P136" s="224"/>
      <c r="Q136" s="224"/>
      <c r="R136" s="224"/>
      <c r="S136" s="224"/>
      <c r="T136" s="225"/>
      <c r="AT136" s="226" t="s">
        <v>146</v>
      </c>
      <c r="AU136" s="226" t="s">
        <v>86</v>
      </c>
      <c r="AV136" s="12" t="s">
        <v>86</v>
      </c>
      <c r="AW136" s="12" t="s">
        <v>39</v>
      </c>
      <c r="AX136" s="12" t="s">
        <v>84</v>
      </c>
      <c r="AY136" s="226" t="s">
        <v>135</v>
      </c>
    </row>
    <row r="137" spans="2:65" s="1" customFormat="1" ht="16.5" customHeight="1">
      <c r="B137" s="40"/>
      <c r="C137" s="238" t="s">
        <v>197</v>
      </c>
      <c r="D137" s="238" t="s">
        <v>198</v>
      </c>
      <c r="E137" s="239" t="s">
        <v>199</v>
      </c>
      <c r="F137" s="240" t="s">
        <v>200</v>
      </c>
      <c r="G137" s="241" t="s">
        <v>201</v>
      </c>
      <c r="H137" s="242">
        <v>165</v>
      </c>
      <c r="I137" s="243"/>
      <c r="J137" s="244">
        <f>ROUND(I137*H137,2)</f>
        <v>0</v>
      </c>
      <c r="K137" s="240" t="s">
        <v>141</v>
      </c>
      <c r="L137" s="245"/>
      <c r="M137" s="246" t="s">
        <v>21</v>
      </c>
      <c r="N137" s="247" t="s">
        <v>47</v>
      </c>
      <c r="O137" s="41"/>
      <c r="P137" s="200">
        <f>O137*H137</f>
        <v>0</v>
      </c>
      <c r="Q137" s="200">
        <v>1</v>
      </c>
      <c r="R137" s="200">
        <f>Q137*H137</f>
        <v>165</v>
      </c>
      <c r="S137" s="200">
        <v>0</v>
      </c>
      <c r="T137" s="201">
        <f>S137*H137</f>
        <v>0</v>
      </c>
      <c r="AR137" s="23" t="s">
        <v>190</v>
      </c>
      <c r="AT137" s="23" t="s">
        <v>198</v>
      </c>
      <c r="AU137" s="23" t="s">
        <v>86</v>
      </c>
      <c r="AY137" s="23" t="s">
        <v>135</v>
      </c>
      <c r="BE137" s="202">
        <f>IF(N137="základní",J137,0)</f>
        <v>0</v>
      </c>
      <c r="BF137" s="202">
        <f>IF(N137="snížená",J137,0)</f>
        <v>0</v>
      </c>
      <c r="BG137" s="202">
        <f>IF(N137="zákl. přenesená",J137,0)</f>
        <v>0</v>
      </c>
      <c r="BH137" s="202">
        <f>IF(N137="sníž. přenesená",J137,0)</f>
        <v>0</v>
      </c>
      <c r="BI137" s="202">
        <f>IF(N137="nulová",J137,0)</f>
        <v>0</v>
      </c>
      <c r="BJ137" s="23" t="s">
        <v>84</v>
      </c>
      <c r="BK137" s="202">
        <f>ROUND(I137*H137,2)</f>
        <v>0</v>
      </c>
      <c r="BL137" s="23" t="s">
        <v>142</v>
      </c>
      <c r="BM137" s="23" t="s">
        <v>202</v>
      </c>
    </row>
    <row r="138" spans="2:65" s="12" customFormat="1" ht="12">
      <c r="B138" s="216"/>
      <c r="C138" s="217"/>
      <c r="D138" s="203" t="s">
        <v>146</v>
      </c>
      <c r="E138" s="217"/>
      <c r="F138" s="219" t="s">
        <v>203</v>
      </c>
      <c r="G138" s="217"/>
      <c r="H138" s="220">
        <v>165</v>
      </c>
      <c r="I138" s="221"/>
      <c r="J138" s="217"/>
      <c r="K138" s="217"/>
      <c r="L138" s="222"/>
      <c r="M138" s="223"/>
      <c r="N138" s="224"/>
      <c r="O138" s="224"/>
      <c r="P138" s="224"/>
      <c r="Q138" s="224"/>
      <c r="R138" s="224"/>
      <c r="S138" s="224"/>
      <c r="T138" s="225"/>
      <c r="AT138" s="226" t="s">
        <v>146</v>
      </c>
      <c r="AU138" s="226" t="s">
        <v>86</v>
      </c>
      <c r="AV138" s="12" t="s">
        <v>86</v>
      </c>
      <c r="AW138" s="12" t="s">
        <v>6</v>
      </c>
      <c r="AX138" s="12" t="s">
        <v>84</v>
      </c>
      <c r="AY138" s="226" t="s">
        <v>135</v>
      </c>
    </row>
    <row r="139" spans="2:65" s="1" customFormat="1" ht="25.5" customHeight="1">
      <c r="B139" s="40"/>
      <c r="C139" s="191" t="s">
        <v>204</v>
      </c>
      <c r="D139" s="191" t="s">
        <v>137</v>
      </c>
      <c r="E139" s="192" t="s">
        <v>205</v>
      </c>
      <c r="F139" s="193" t="s">
        <v>206</v>
      </c>
      <c r="G139" s="194" t="s">
        <v>140</v>
      </c>
      <c r="H139" s="195">
        <v>465.75</v>
      </c>
      <c r="I139" s="196"/>
      <c r="J139" s="197">
        <f>ROUND(I139*H139,2)</f>
        <v>0</v>
      </c>
      <c r="K139" s="193" t="s">
        <v>141</v>
      </c>
      <c r="L139" s="60"/>
      <c r="M139" s="198" t="s">
        <v>21</v>
      </c>
      <c r="N139" s="199" t="s">
        <v>47</v>
      </c>
      <c r="O139" s="41"/>
      <c r="P139" s="200">
        <f>O139*H139</f>
        <v>0</v>
      </c>
      <c r="Q139" s="200">
        <v>0</v>
      </c>
      <c r="R139" s="200">
        <f>Q139*H139</f>
        <v>0</v>
      </c>
      <c r="S139" s="200">
        <v>0</v>
      </c>
      <c r="T139" s="201">
        <f>S139*H139</f>
        <v>0</v>
      </c>
      <c r="AR139" s="23" t="s">
        <v>142</v>
      </c>
      <c r="AT139" s="23" t="s">
        <v>137</v>
      </c>
      <c r="AU139" s="23" t="s">
        <v>86</v>
      </c>
      <c r="AY139" s="23" t="s">
        <v>135</v>
      </c>
      <c r="BE139" s="202">
        <f>IF(N139="základní",J139,0)</f>
        <v>0</v>
      </c>
      <c r="BF139" s="202">
        <f>IF(N139="snížená",J139,0)</f>
        <v>0</v>
      </c>
      <c r="BG139" s="202">
        <f>IF(N139="zákl. přenesená",J139,0)</f>
        <v>0</v>
      </c>
      <c r="BH139" s="202">
        <f>IF(N139="sníž. přenesená",J139,0)</f>
        <v>0</v>
      </c>
      <c r="BI139" s="202">
        <f>IF(N139="nulová",J139,0)</f>
        <v>0</v>
      </c>
      <c r="BJ139" s="23" t="s">
        <v>84</v>
      </c>
      <c r="BK139" s="202">
        <f>ROUND(I139*H139,2)</f>
        <v>0</v>
      </c>
      <c r="BL139" s="23" t="s">
        <v>142</v>
      </c>
      <c r="BM139" s="23" t="s">
        <v>207</v>
      </c>
    </row>
    <row r="140" spans="2:65" s="1" customFormat="1" ht="156">
      <c r="B140" s="40"/>
      <c r="C140" s="62"/>
      <c r="D140" s="203" t="s">
        <v>144</v>
      </c>
      <c r="E140" s="62"/>
      <c r="F140" s="204" t="s">
        <v>208</v>
      </c>
      <c r="G140" s="62"/>
      <c r="H140" s="62"/>
      <c r="I140" s="162"/>
      <c r="J140" s="62"/>
      <c r="K140" s="62"/>
      <c r="L140" s="60"/>
      <c r="M140" s="205"/>
      <c r="N140" s="41"/>
      <c r="O140" s="41"/>
      <c r="P140" s="41"/>
      <c r="Q140" s="41"/>
      <c r="R140" s="41"/>
      <c r="S140" s="41"/>
      <c r="T140" s="77"/>
      <c r="AT140" s="23" t="s">
        <v>144</v>
      </c>
      <c r="AU140" s="23" t="s">
        <v>86</v>
      </c>
    </row>
    <row r="141" spans="2:65" s="12" customFormat="1" ht="12">
      <c r="B141" s="216"/>
      <c r="C141" s="217"/>
      <c r="D141" s="203" t="s">
        <v>146</v>
      </c>
      <c r="E141" s="218" t="s">
        <v>21</v>
      </c>
      <c r="F141" s="219" t="s">
        <v>209</v>
      </c>
      <c r="G141" s="217"/>
      <c r="H141" s="220">
        <v>66</v>
      </c>
      <c r="I141" s="221"/>
      <c r="J141" s="217"/>
      <c r="K141" s="217"/>
      <c r="L141" s="222"/>
      <c r="M141" s="223"/>
      <c r="N141" s="224"/>
      <c r="O141" s="224"/>
      <c r="P141" s="224"/>
      <c r="Q141" s="224"/>
      <c r="R141" s="224"/>
      <c r="S141" s="224"/>
      <c r="T141" s="225"/>
      <c r="AT141" s="226" t="s">
        <v>146</v>
      </c>
      <c r="AU141" s="226" t="s">
        <v>86</v>
      </c>
      <c r="AV141" s="12" t="s">
        <v>86</v>
      </c>
      <c r="AW141" s="12" t="s">
        <v>39</v>
      </c>
      <c r="AX141" s="12" t="s">
        <v>76</v>
      </c>
      <c r="AY141" s="226" t="s">
        <v>135</v>
      </c>
    </row>
    <row r="142" spans="2:65" s="12" customFormat="1" ht="12">
      <c r="B142" s="216"/>
      <c r="C142" s="217"/>
      <c r="D142" s="203" t="s">
        <v>146</v>
      </c>
      <c r="E142" s="218" t="s">
        <v>21</v>
      </c>
      <c r="F142" s="219" t="s">
        <v>210</v>
      </c>
      <c r="G142" s="217"/>
      <c r="H142" s="220">
        <v>399.75</v>
      </c>
      <c r="I142" s="221"/>
      <c r="J142" s="217"/>
      <c r="K142" s="217"/>
      <c r="L142" s="222"/>
      <c r="M142" s="223"/>
      <c r="N142" s="224"/>
      <c r="O142" s="224"/>
      <c r="P142" s="224"/>
      <c r="Q142" s="224"/>
      <c r="R142" s="224"/>
      <c r="S142" s="224"/>
      <c r="T142" s="225"/>
      <c r="AT142" s="226" t="s">
        <v>146</v>
      </c>
      <c r="AU142" s="226" t="s">
        <v>86</v>
      </c>
      <c r="AV142" s="12" t="s">
        <v>86</v>
      </c>
      <c r="AW142" s="12" t="s">
        <v>39</v>
      </c>
      <c r="AX142" s="12" t="s">
        <v>76</v>
      </c>
      <c r="AY142" s="226" t="s">
        <v>135</v>
      </c>
    </row>
    <row r="143" spans="2:65" s="13" customFormat="1" ht="12">
      <c r="B143" s="227"/>
      <c r="C143" s="228"/>
      <c r="D143" s="203" t="s">
        <v>146</v>
      </c>
      <c r="E143" s="229" t="s">
        <v>21</v>
      </c>
      <c r="F143" s="230" t="s">
        <v>151</v>
      </c>
      <c r="G143" s="228"/>
      <c r="H143" s="231">
        <v>465.75</v>
      </c>
      <c r="I143" s="232"/>
      <c r="J143" s="228"/>
      <c r="K143" s="228"/>
      <c r="L143" s="233"/>
      <c r="M143" s="234"/>
      <c r="N143" s="235"/>
      <c r="O143" s="235"/>
      <c r="P143" s="235"/>
      <c r="Q143" s="235"/>
      <c r="R143" s="235"/>
      <c r="S143" s="235"/>
      <c r="T143" s="236"/>
      <c r="AT143" s="237" t="s">
        <v>146</v>
      </c>
      <c r="AU143" s="237" t="s">
        <v>86</v>
      </c>
      <c r="AV143" s="13" t="s">
        <v>142</v>
      </c>
      <c r="AW143" s="13" t="s">
        <v>39</v>
      </c>
      <c r="AX143" s="13" t="s">
        <v>84</v>
      </c>
      <c r="AY143" s="237" t="s">
        <v>135</v>
      </c>
    </row>
    <row r="144" spans="2:65" s="10" customFormat="1" ht="29.85" customHeight="1">
      <c r="B144" s="175"/>
      <c r="C144" s="176"/>
      <c r="D144" s="177" t="s">
        <v>75</v>
      </c>
      <c r="E144" s="189" t="s">
        <v>86</v>
      </c>
      <c r="F144" s="189" t="s">
        <v>211</v>
      </c>
      <c r="G144" s="176"/>
      <c r="H144" s="176"/>
      <c r="I144" s="179"/>
      <c r="J144" s="190">
        <f>BK144</f>
        <v>0</v>
      </c>
      <c r="K144" s="176"/>
      <c r="L144" s="181"/>
      <c r="M144" s="182"/>
      <c r="N144" s="183"/>
      <c r="O144" s="183"/>
      <c r="P144" s="184">
        <f>SUM(P145:P158)</f>
        <v>0</v>
      </c>
      <c r="Q144" s="183"/>
      <c r="R144" s="184">
        <f>SUM(R145:R158)</f>
        <v>0.39686500000000002</v>
      </c>
      <c r="S144" s="183"/>
      <c r="T144" s="185">
        <f>SUM(T145:T158)</f>
        <v>0</v>
      </c>
      <c r="AR144" s="186" t="s">
        <v>84</v>
      </c>
      <c r="AT144" s="187" t="s">
        <v>75</v>
      </c>
      <c r="AU144" s="187" t="s">
        <v>84</v>
      </c>
      <c r="AY144" s="186" t="s">
        <v>135</v>
      </c>
      <c r="BK144" s="188">
        <f>SUM(BK145:BK158)</f>
        <v>0</v>
      </c>
    </row>
    <row r="145" spans="2:65" s="1" customFormat="1" ht="25.5" customHeight="1">
      <c r="B145" s="40"/>
      <c r="C145" s="191" t="s">
        <v>212</v>
      </c>
      <c r="D145" s="191" t="s">
        <v>137</v>
      </c>
      <c r="E145" s="192" t="s">
        <v>213</v>
      </c>
      <c r="F145" s="193" t="s">
        <v>214</v>
      </c>
      <c r="G145" s="194" t="s">
        <v>165</v>
      </c>
      <c r="H145" s="195">
        <v>55</v>
      </c>
      <c r="I145" s="196"/>
      <c r="J145" s="197">
        <f>ROUND(I145*H145,2)</f>
        <v>0</v>
      </c>
      <c r="K145" s="193" t="s">
        <v>141</v>
      </c>
      <c r="L145" s="60"/>
      <c r="M145" s="198" t="s">
        <v>21</v>
      </c>
      <c r="N145" s="199" t="s">
        <v>47</v>
      </c>
      <c r="O145" s="41"/>
      <c r="P145" s="200">
        <f>O145*H145</f>
        <v>0</v>
      </c>
      <c r="Q145" s="200">
        <v>0</v>
      </c>
      <c r="R145" s="200">
        <f>Q145*H145</f>
        <v>0</v>
      </c>
      <c r="S145" s="200">
        <v>0</v>
      </c>
      <c r="T145" s="201">
        <f>S145*H145</f>
        <v>0</v>
      </c>
      <c r="AR145" s="23" t="s">
        <v>142</v>
      </c>
      <c r="AT145" s="23" t="s">
        <v>137</v>
      </c>
      <c r="AU145" s="23" t="s">
        <v>86</v>
      </c>
      <c r="AY145" s="23" t="s">
        <v>135</v>
      </c>
      <c r="BE145" s="202">
        <f>IF(N145="základní",J145,0)</f>
        <v>0</v>
      </c>
      <c r="BF145" s="202">
        <f>IF(N145="snížená",J145,0)</f>
        <v>0</v>
      </c>
      <c r="BG145" s="202">
        <f>IF(N145="zákl. přenesená",J145,0)</f>
        <v>0</v>
      </c>
      <c r="BH145" s="202">
        <f>IF(N145="sníž. přenesená",J145,0)</f>
        <v>0</v>
      </c>
      <c r="BI145" s="202">
        <f>IF(N145="nulová",J145,0)</f>
        <v>0</v>
      </c>
      <c r="BJ145" s="23" t="s">
        <v>84</v>
      </c>
      <c r="BK145" s="202">
        <f>ROUND(I145*H145,2)</f>
        <v>0</v>
      </c>
      <c r="BL145" s="23" t="s">
        <v>142</v>
      </c>
      <c r="BM145" s="23" t="s">
        <v>215</v>
      </c>
    </row>
    <row r="146" spans="2:65" s="1" customFormat="1" ht="84">
      <c r="B146" s="40"/>
      <c r="C146" s="62"/>
      <c r="D146" s="203" t="s">
        <v>144</v>
      </c>
      <c r="E146" s="62"/>
      <c r="F146" s="204" t="s">
        <v>216</v>
      </c>
      <c r="G146" s="62"/>
      <c r="H146" s="62"/>
      <c r="I146" s="162"/>
      <c r="J146" s="62"/>
      <c r="K146" s="62"/>
      <c r="L146" s="60"/>
      <c r="M146" s="205"/>
      <c r="N146" s="41"/>
      <c r="O146" s="41"/>
      <c r="P146" s="41"/>
      <c r="Q146" s="41"/>
      <c r="R146" s="41"/>
      <c r="S146" s="41"/>
      <c r="T146" s="77"/>
      <c r="AT146" s="23" t="s">
        <v>144</v>
      </c>
      <c r="AU146" s="23" t="s">
        <v>86</v>
      </c>
    </row>
    <row r="147" spans="2:65" s="11" customFormat="1" ht="12">
      <c r="B147" s="206"/>
      <c r="C147" s="207"/>
      <c r="D147" s="203" t="s">
        <v>146</v>
      </c>
      <c r="E147" s="208" t="s">
        <v>21</v>
      </c>
      <c r="F147" s="209" t="s">
        <v>217</v>
      </c>
      <c r="G147" s="207"/>
      <c r="H147" s="208" t="s">
        <v>21</v>
      </c>
      <c r="I147" s="210"/>
      <c r="J147" s="207"/>
      <c r="K147" s="207"/>
      <c r="L147" s="211"/>
      <c r="M147" s="212"/>
      <c r="N147" s="213"/>
      <c r="O147" s="213"/>
      <c r="P147" s="213"/>
      <c r="Q147" s="213"/>
      <c r="R147" s="213"/>
      <c r="S147" s="213"/>
      <c r="T147" s="214"/>
      <c r="AT147" s="215" t="s">
        <v>146</v>
      </c>
      <c r="AU147" s="215" t="s">
        <v>86</v>
      </c>
      <c r="AV147" s="11" t="s">
        <v>84</v>
      </c>
      <c r="AW147" s="11" t="s">
        <v>39</v>
      </c>
      <c r="AX147" s="11" t="s">
        <v>76</v>
      </c>
      <c r="AY147" s="215" t="s">
        <v>135</v>
      </c>
    </row>
    <row r="148" spans="2:65" s="12" customFormat="1" ht="12">
      <c r="B148" s="216"/>
      <c r="C148" s="217"/>
      <c r="D148" s="203" t="s">
        <v>146</v>
      </c>
      <c r="E148" s="218" t="s">
        <v>21</v>
      </c>
      <c r="F148" s="219" t="s">
        <v>218</v>
      </c>
      <c r="G148" s="217"/>
      <c r="H148" s="220">
        <v>55</v>
      </c>
      <c r="I148" s="221"/>
      <c r="J148" s="217"/>
      <c r="K148" s="217"/>
      <c r="L148" s="222"/>
      <c r="M148" s="223"/>
      <c r="N148" s="224"/>
      <c r="O148" s="224"/>
      <c r="P148" s="224"/>
      <c r="Q148" s="224"/>
      <c r="R148" s="224"/>
      <c r="S148" s="224"/>
      <c r="T148" s="225"/>
      <c r="AT148" s="226" t="s">
        <v>146</v>
      </c>
      <c r="AU148" s="226" t="s">
        <v>86</v>
      </c>
      <c r="AV148" s="12" t="s">
        <v>86</v>
      </c>
      <c r="AW148" s="12" t="s">
        <v>39</v>
      </c>
      <c r="AX148" s="12" t="s">
        <v>84</v>
      </c>
      <c r="AY148" s="226" t="s">
        <v>135</v>
      </c>
    </row>
    <row r="149" spans="2:65" s="1" customFormat="1" ht="38.25" customHeight="1">
      <c r="B149" s="40"/>
      <c r="C149" s="191" t="s">
        <v>219</v>
      </c>
      <c r="D149" s="191" t="s">
        <v>137</v>
      </c>
      <c r="E149" s="192" t="s">
        <v>220</v>
      </c>
      <c r="F149" s="193" t="s">
        <v>221</v>
      </c>
      <c r="G149" s="194" t="s">
        <v>140</v>
      </c>
      <c r="H149" s="195">
        <v>313.5</v>
      </c>
      <c r="I149" s="196"/>
      <c r="J149" s="197">
        <f>ROUND(I149*H149,2)</f>
        <v>0</v>
      </c>
      <c r="K149" s="193" t="s">
        <v>141</v>
      </c>
      <c r="L149" s="60"/>
      <c r="M149" s="198" t="s">
        <v>21</v>
      </c>
      <c r="N149" s="199" t="s">
        <v>47</v>
      </c>
      <c r="O149" s="41"/>
      <c r="P149" s="200">
        <f>O149*H149</f>
        <v>0</v>
      </c>
      <c r="Q149" s="200">
        <v>2.7E-4</v>
      </c>
      <c r="R149" s="200">
        <f>Q149*H149</f>
        <v>8.4644999999999998E-2</v>
      </c>
      <c r="S149" s="200">
        <v>0</v>
      </c>
      <c r="T149" s="201">
        <f>S149*H149</f>
        <v>0</v>
      </c>
      <c r="AR149" s="23" t="s">
        <v>142</v>
      </c>
      <c r="AT149" s="23" t="s">
        <v>137</v>
      </c>
      <c r="AU149" s="23" t="s">
        <v>86</v>
      </c>
      <c r="AY149" s="23" t="s">
        <v>135</v>
      </c>
      <c r="BE149" s="202">
        <f>IF(N149="základní",J149,0)</f>
        <v>0</v>
      </c>
      <c r="BF149" s="202">
        <f>IF(N149="snížená",J149,0)</f>
        <v>0</v>
      </c>
      <c r="BG149" s="202">
        <f>IF(N149="zákl. přenesená",J149,0)</f>
        <v>0</v>
      </c>
      <c r="BH149" s="202">
        <f>IF(N149="sníž. přenesená",J149,0)</f>
        <v>0</v>
      </c>
      <c r="BI149" s="202">
        <f>IF(N149="nulová",J149,0)</f>
        <v>0</v>
      </c>
      <c r="BJ149" s="23" t="s">
        <v>84</v>
      </c>
      <c r="BK149" s="202">
        <f>ROUND(I149*H149,2)</f>
        <v>0</v>
      </c>
      <c r="BL149" s="23" t="s">
        <v>142</v>
      </c>
      <c r="BM149" s="23" t="s">
        <v>222</v>
      </c>
    </row>
    <row r="150" spans="2:65" s="1" customFormat="1" ht="192">
      <c r="B150" s="40"/>
      <c r="C150" s="62"/>
      <c r="D150" s="203" t="s">
        <v>144</v>
      </c>
      <c r="E150" s="62"/>
      <c r="F150" s="204" t="s">
        <v>223</v>
      </c>
      <c r="G150" s="62"/>
      <c r="H150" s="62"/>
      <c r="I150" s="162"/>
      <c r="J150" s="62"/>
      <c r="K150" s="62"/>
      <c r="L150" s="60"/>
      <c r="M150" s="205"/>
      <c r="N150" s="41"/>
      <c r="O150" s="41"/>
      <c r="P150" s="41"/>
      <c r="Q150" s="41"/>
      <c r="R150" s="41"/>
      <c r="S150" s="41"/>
      <c r="T150" s="77"/>
      <c r="AT150" s="23" t="s">
        <v>144</v>
      </c>
      <c r="AU150" s="23" t="s">
        <v>86</v>
      </c>
    </row>
    <row r="151" spans="2:65" s="11" customFormat="1" ht="12">
      <c r="B151" s="206"/>
      <c r="C151" s="207"/>
      <c r="D151" s="203" t="s">
        <v>146</v>
      </c>
      <c r="E151" s="208" t="s">
        <v>21</v>
      </c>
      <c r="F151" s="209" t="s">
        <v>224</v>
      </c>
      <c r="G151" s="207"/>
      <c r="H151" s="208" t="s">
        <v>21</v>
      </c>
      <c r="I151" s="210"/>
      <c r="J151" s="207"/>
      <c r="K151" s="207"/>
      <c r="L151" s="211"/>
      <c r="M151" s="212"/>
      <c r="N151" s="213"/>
      <c r="O151" s="213"/>
      <c r="P151" s="213"/>
      <c r="Q151" s="213"/>
      <c r="R151" s="213"/>
      <c r="S151" s="213"/>
      <c r="T151" s="214"/>
      <c r="AT151" s="215" t="s">
        <v>146</v>
      </c>
      <c r="AU151" s="215" t="s">
        <v>86</v>
      </c>
      <c r="AV151" s="11" t="s">
        <v>84</v>
      </c>
      <c r="AW151" s="11" t="s">
        <v>39</v>
      </c>
      <c r="AX151" s="11" t="s">
        <v>76</v>
      </c>
      <c r="AY151" s="215" t="s">
        <v>135</v>
      </c>
    </row>
    <row r="152" spans="2:65" s="12" customFormat="1" ht="12">
      <c r="B152" s="216"/>
      <c r="C152" s="217"/>
      <c r="D152" s="203" t="s">
        <v>146</v>
      </c>
      <c r="E152" s="218" t="s">
        <v>21</v>
      </c>
      <c r="F152" s="219" t="s">
        <v>225</v>
      </c>
      <c r="G152" s="217"/>
      <c r="H152" s="220">
        <v>313.5</v>
      </c>
      <c r="I152" s="221"/>
      <c r="J152" s="217"/>
      <c r="K152" s="217"/>
      <c r="L152" s="222"/>
      <c r="M152" s="223"/>
      <c r="N152" s="224"/>
      <c r="O152" s="224"/>
      <c r="P152" s="224"/>
      <c r="Q152" s="224"/>
      <c r="R152" s="224"/>
      <c r="S152" s="224"/>
      <c r="T152" s="225"/>
      <c r="AT152" s="226" t="s">
        <v>146</v>
      </c>
      <c r="AU152" s="226" t="s">
        <v>86</v>
      </c>
      <c r="AV152" s="12" t="s">
        <v>86</v>
      </c>
      <c r="AW152" s="12" t="s">
        <v>39</v>
      </c>
      <c r="AX152" s="12" t="s">
        <v>84</v>
      </c>
      <c r="AY152" s="226" t="s">
        <v>135</v>
      </c>
    </row>
    <row r="153" spans="2:65" s="1" customFormat="1" ht="16.5" customHeight="1">
      <c r="B153" s="40"/>
      <c r="C153" s="238" t="s">
        <v>226</v>
      </c>
      <c r="D153" s="238" t="s">
        <v>198</v>
      </c>
      <c r="E153" s="239" t="s">
        <v>227</v>
      </c>
      <c r="F153" s="240" t="s">
        <v>228</v>
      </c>
      <c r="G153" s="241" t="s">
        <v>140</v>
      </c>
      <c r="H153" s="242">
        <v>376.2</v>
      </c>
      <c r="I153" s="243"/>
      <c r="J153" s="244">
        <f>ROUND(I153*H153,2)</f>
        <v>0</v>
      </c>
      <c r="K153" s="240" t="s">
        <v>141</v>
      </c>
      <c r="L153" s="245"/>
      <c r="M153" s="246" t="s">
        <v>21</v>
      </c>
      <c r="N153" s="247" t="s">
        <v>47</v>
      </c>
      <c r="O153" s="41"/>
      <c r="P153" s="200">
        <f>O153*H153</f>
        <v>0</v>
      </c>
      <c r="Q153" s="200">
        <v>5.0000000000000001E-4</v>
      </c>
      <c r="R153" s="200">
        <f>Q153*H153</f>
        <v>0.18809999999999999</v>
      </c>
      <c r="S153" s="200">
        <v>0</v>
      </c>
      <c r="T153" s="201">
        <f>S153*H153</f>
        <v>0</v>
      </c>
      <c r="AR153" s="23" t="s">
        <v>190</v>
      </c>
      <c r="AT153" s="23" t="s">
        <v>198</v>
      </c>
      <c r="AU153" s="23" t="s">
        <v>86</v>
      </c>
      <c r="AY153" s="23" t="s">
        <v>135</v>
      </c>
      <c r="BE153" s="202">
        <f>IF(N153="základní",J153,0)</f>
        <v>0</v>
      </c>
      <c r="BF153" s="202">
        <f>IF(N153="snížená",J153,0)</f>
        <v>0</v>
      </c>
      <c r="BG153" s="202">
        <f>IF(N153="zákl. přenesená",J153,0)</f>
        <v>0</v>
      </c>
      <c r="BH153" s="202">
        <f>IF(N153="sníž. přenesená",J153,0)</f>
        <v>0</v>
      </c>
      <c r="BI153" s="202">
        <f>IF(N153="nulová",J153,0)</f>
        <v>0</v>
      </c>
      <c r="BJ153" s="23" t="s">
        <v>84</v>
      </c>
      <c r="BK153" s="202">
        <f>ROUND(I153*H153,2)</f>
        <v>0</v>
      </c>
      <c r="BL153" s="23" t="s">
        <v>142</v>
      </c>
      <c r="BM153" s="23" t="s">
        <v>229</v>
      </c>
    </row>
    <row r="154" spans="2:65" s="12" customFormat="1" ht="12">
      <c r="B154" s="216"/>
      <c r="C154" s="217"/>
      <c r="D154" s="203" t="s">
        <v>146</v>
      </c>
      <c r="E154" s="217"/>
      <c r="F154" s="219" t="s">
        <v>230</v>
      </c>
      <c r="G154" s="217"/>
      <c r="H154" s="220">
        <v>376.2</v>
      </c>
      <c r="I154" s="221"/>
      <c r="J154" s="217"/>
      <c r="K154" s="217"/>
      <c r="L154" s="222"/>
      <c r="M154" s="223"/>
      <c r="N154" s="224"/>
      <c r="O154" s="224"/>
      <c r="P154" s="224"/>
      <c r="Q154" s="224"/>
      <c r="R154" s="224"/>
      <c r="S154" s="224"/>
      <c r="T154" s="225"/>
      <c r="AT154" s="226" t="s">
        <v>146</v>
      </c>
      <c r="AU154" s="226" t="s">
        <v>86</v>
      </c>
      <c r="AV154" s="12" t="s">
        <v>86</v>
      </c>
      <c r="AW154" s="12" t="s">
        <v>6</v>
      </c>
      <c r="AX154" s="12" t="s">
        <v>84</v>
      </c>
      <c r="AY154" s="226" t="s">
        <v>135</v>
      </c>
    </row>
    <row r="155" spans="2:65" s="1" customFormat="1" ht="16.5" customHeight="1">
      <c r="B155" s="40"/>
      <c r="C155" s="191" t="s">
        <v>231</v>
      </c>
      <c r="D155" s="191" t="s">
        <v>137</v>
      </c>
      <c r="E155" s="192" t="s">
        <v>232</v>
      </c>
      <c r="F155" s="193" t="s">
        <v>233</v>
      </c>
      <c r="G155" s="194" t="s">
        <v>234</v>
      </c>
      <c r="H155" s="195">
        <v>107</v>
      </c>
      <c r="I155" s="196"/>
      <c r="J155" s="197">
        <f>ROUND(I155*H155,2)</f>
        <v>0</v>
      </c>
      <c r="K155" s="193" t="s">
        <v>141</v>
      </c>
      <c r="L155" s="60"/>
      <c r="M155" s="198" t="s">
        <v>21</v>
      </c>
      <c r="N155" s="199" t="s">
        <v>47</v>
      </c>
      <c r="O155" s="41"/>
      <c r="P155" s="200">
        <f>O155*H155</f>
        <v>0</v>
      </c>
      <c r="Q155" s="200">
        <v>1.16E-3</v>
      </c>
      <c r="R155" s="200">
        <f>Q155*H155</f>
        <v>0.12411999999999999</v>
      </c>
      <c r="S155" s="200">
        <v>0</v>
      </c>
      <c r="T155" s="201">
        <f>S155*H155</f>
        <v>0</v>
      </c>
      <c r="AR155" s="23" t="s">
        <v>142</v>
      </c>
      <c r="AT155" s="23" t="s">
        <v>137</v>
      </c>
      <c r="AU155" s="23" t="s">
        <v>86</v>
      </c>
      <c r="AY155" s="23" t="s">
        <v>135</v>
      </c>
      <c r="BE155" s="202">
        <f>IF(N155="základní",J155,0)</f>
        <v>0</v>
      </c>
      <c r="BF155" s="202">
        <f>IF(N155="snížená",J155,0)</f>
        <v>0</v>
      </c>
      <c r="BG155" s="202">
        <f>IF(N155="zákl. přenesená",J155,0)</f>
        <v>0</v>
      </c>
      <c r="BH155" s="202">
        <f>IF(N155="sníž. přenesená",J155,0)</f>
        <v>0</v>
      </c>
      <c r="BI155" s="202">
        <f>IF(N155="nulová",J155,0)</f>
        <v>0</v>
      </c>
      <c r="BJ155" s="23" t="s">
        <v>84</v>
      </c>
      <c r="BK155" s="202">
        <f>ROUND(I155*H155,2)</f>
        <v>0</v>
      </c>
      <c r="BL155" s="23" t="s">
        <v>142</v>
      </c>
      <c r="BM155" s="23" t="s">
        <v>235</v>
      </c>
    </row>
    <row r="156" spans="2:65" s="1" customFormat="1" ht="60">
      <c r="B156" s="40"/>
      <c r="C156" s="62"/>
      <c r="D156" s="203" t="s">
        <v>144</v>
      </c>
      <c r="E156" s="62"/>
      <c r="F156" s="204" t="s">
        <v>236</v>
      </c>
      <c r="G156" s="62"/>
      <c r="H156" s="62"/>
      <c r="I156" s="162"/>
      <c r="J156" s="62"/>
      <c r="K156" s="62"/>
      <c r="L156" s="60"/>
      <c r="M156" s="205"/>
      <c r="N156" s="41"/>
      <c r="O156" s="41"/>
      <c r="P156" s="41"/>
      <c r="Q156" s="41"/>
      <c r="R156" s="41"/>
      <c r="S156" s="41"/>
      <c r="T156" s="77"/>
      <c r="AT156" s="23" t="s">
        <v>144</v>
      </c>
      <c r="AU156" s="23" t="s">
        <v>86</v>
      </c>
    </row>
    <row r="157" spans="2:65" s="11" customFormat="1" ht="12">
      <c r="B157" s="206"/>
      <c r="C157" s="207"/>
      <c r="D157" s="203" t="s">
        <v>146</v>
      </c>
      <c r="E157" s="208" t="s">
        <v>21</v>
      </c>
      <c r="F157" s="209" t="s">
        <v>237</v>
      </c>
      <c r="G157" s="207"/>
      <c r="H157" s="208" t="s">
        <v>21</v>
      </c>
      <c r="I157" s="210"/>
      <c r="J157" s="207"/>
      <c r="K157" s="207"/>
      <c r="L157" s="211"/>
      <c r="M157" s="212"/>
      <c r="N157" s="213"/>
      <c r="O157" s="213"/>
      <c r="P157" s="213"/>
      <c r="Q157" s="213"/>
      <c r="R157" s="213"/>
      <c r="S157" s="213"/>
      <c r="T157" s="214"/>
      <c r="AT157" s="215" t="s">
        <v>146</v>
      </c>
      <c r="AU157" s="215" t="s">
        <v>86</v>
      </c>
      <c r="AV157" s="11" t="s">
        <v>84</v>
      </c>
      <c r="AW157" s="11" t="s">
        <v>39</v>
      </c>
      <c r="AX157" s="11" t="s">
        <v>76</v>
      </c>
      <c r="AY157" s="215" t="s">
        <v>135</v>
      </c>
    </row>
    <row r="158" spans="2:65" s="12" customFormat="1" ht="12">
      <c r="B158" s="216"/>
      <c r="C158" s="217"/>
      <c r="D158" s="203" t="s">
        <v>146</v>
      </c>
      <c r="E158" s="218" t="s">
        <v>21</v>
      </c>
      <c r="F158" s="219" t="s">
        <v>238</v>
      </c>
      <c r="G158" s="217"/>
      <c r="H158" s="220">
        <v>107</v>
      </c>
      <c r="I158" s="221"/>
      <c r="J158" s="217"/>
      <c r="K158" s="217"/>
      <c r="L158" s="222"/>
      <c r="M158" s="223"/>
      <c r="N158" s="224"/>
      <c r="O158" s="224"/>
      <c r="P158" s="224"/>
      <c r="Q158" s="224"/>
      <c r="R158" s="224"/>
      <c r="S158" s="224"/>
      <c r="T158" s="225"/>
      <c r="AT158" s="226" t="s">
        <v>146</v>
      </c>
      <c r="AU158" s="226" t="s">
        <v>86</v>
      </c>
      <c r="AV158" s="12" t="s">
        <v>86</v>
      </c>
      <c r="AW158" s="12" t="s">
        <v>39</v>
      </c>
      <c r="AX158" s="12" t="s">
        <v>84</v>
      </c>
      <c r="AY158" s="226" t="s">
        <v>135</v>
      </c>
    </row>
    <row r="159" spans="2:65" s="10" customFormat="1" ht="29.85" customHeight="1">
      <c r="B159" s="175"/>
      <c r="C159" s="176"/>
      <c r="D159" s="177" t="s">
        <v>75</v>
      </c>
      <c r="E159" s="189" t="s">
        <v>157</v>
      </c>
      <c r="F159" s="189" t="s">
        <v>239</v>
      </c>
      <c r="G159" s="176"/>
      <c r="H159" s="176"/>
      <c r="I159" s="179"/>
      <c r="J159" s="190">
        <f>BK159</f>
        <v>0</v>
      </c>
      <c r="K159" s="176"/>
      <c r="L159" s="181"/>
      <c r="M159" s="182"/>
      <c r="N159" s="183"/>
      <c r="O159" s="183"/>
      <c r="P159" s="184">
        <f>SUM(P160:P167)</f>
        <v>0</v>
      </c>
      <c r="Q159" s="183"/>
      <c r="R159" s="184">
        <f>SUM(R160:R167)</f>
        <v>149.72531309999999</v>
      </c>
      <c r="S159" s="183"/>
      <c r="T159" s="185">
        <f>SUM(T160:T167)</f>
        <v>0</v>
      </c>
      <c r="AR159" s="186" t="s">
        <v>84</v>
      </c>
      <c r="AT159" s="187" t="s">
        <v>75</v>
      </c>
      <c r="AU159" s="187" t="s">
        <v>84</v>
      </c>
      <c r="AY159" s="186" t="s">
        <v>135</v>
      </c>
      <c r="BK159" s="188">
        <f>SUM(BK160:BK167)</f>
        <v>0</v>
      </c>
    </row>
    <row r="160" spans="2:65" s="1" customFormat="1" ht="25.5" customHeight="1">
      <c r="B160" s="40"/>
      <c r="C160" s="191" t="s">
        <v>10</v>
      </c>
      <c r="D160" s="191" t="s">
        <v>137</v>
      </c>
      <c r="E160" s="192" t="s">
        <v>240</v>
      </c>
      <c r="F160" s="193" t="s">
        <v>241</v>
      </c>
      <c r="G160" s="194" t="s">
        <v>165</v>
      </c>
      <c r="H160" s="195">
        <v>60.99</v>
      </c>
      <c r="I160" s="196"/>
      <c r="J160" s="197">
        <f>ROUND(I160*H160,2)</f>
        <v>0</v>
      </c>
      <c r="K160" s="193" t="s">
        <v>141</v>
      </c>
      <c r="L160" s="60"/>
      <c r="M160" s="198" t="s">
        <v>21</v>
      </c>
      <c r="N160" s="199" t="s">
        <v>47</v>
      </c>
      <c r="O160" s="41"/>
      <c r="P160" s="200">
        <f>O160*H160</f>
        <v>0</v>
      </c>
      <c r="Q160" s="200">
        <v>2.45329</v>
      </c>
      <c r="R160" s="200">
        <f>Q160*H160</f>
        <v>149.6261571</v>
      </c>
      <c r="S160" s="200">
        <v>0</v>
      </c>
      <c r="T160" s="201">
        <f>S160*H160</f>
        <v>0</v>
      </c>
      <c r="AR160" s="23" t="s">
        <v>142</v>
      </c>
      <c r="AT160" s="23" t="s">
        <v>137</v>
      </c>
      <c r="AU160" s="23" t="s">
        <v>86</v>
      </c>
      <c r="AY160" s="23" t="s">
        <v>135</v>
      </c>
      <c r="BE160" s="202">
        <f>IF(N160="základní",J160,0)</f>
        <v>0</v>
      </c>
      <c r="BF160" s="202">
        <f>IF(N160="snížená",J160,0)</f>
        <v>0</v>
      </c>
      <c r="BG160" s="202">
        <f>IF(N160="zákl. přenesená",J160,0)</f>
        <v>0</v>
      </c>
      <c r="BH160" s="202">
        <f>IF(N160="sníž. přenesená",J160,0)</f>
        <v>0</v>
      </c>
      <c r="BI160" s="202">
        <f>IF(N160="nulová",J160,0)</f>
        <v>0</v>
      </c>
      <c r="BJ160" s="23" t="s">
        <v>84</v>
      </c>
      <c r="BK160" s="202">
        <f>ROUND(I160*H160,2)</f>
        <v>0</v>
      </c>
      <c r="BL160" s="23" t="s">
        <v>142</v>
      </c>
      <c r="BM160" s="23" t="s">
        <v>242</v>
      </c>
    </row>
    <row r="161" spans="2:65" s="1" customFormat="1" ht="84">
      <c r="B161" s="40"/>
      <c r="C161" s="62"/>
      <c r="D161" s="203" t="s">
        <v>144</v>
      </c>
      <c r="E161" s="62"/>
      <c r="F161" s="204" t="s">
        <v>243</v>
      </c>
      <c r="G161" s="62"/>
      <c r="H161" s="62"/>
      <c r="I161" s="162"/>
      <c r="J161" s="62"/>
      <c r="K161" s="62"/>
      <c r="L161" s="60"/>
      <c r="M161" s="205"/>
      <c r="N161" s="41"/>
      <c r="O161" s="41"/>
      <c r="P161" s="41"/>
      <c r="Q161" s="41"/>
      <c r="R161" s="41"/>
      <c r="S161" s="41"/>
      <c r="T161" s="77"/>
      <c r="AT161" s="23" t="s">
        <v>144</v>
      </c>
      <c r="AU161" s="23" t="s">
        <v>86</v>
      </c>
    </row>
    <row r="162" spans="2:65" s="11" customFormat="1" ht="12">
      <c r="B162" s="206"/>
      <c r="C162" s="207"/>
      <c r="D162" s="203" t="s">
        <v>146</v>
      </c>
      <c r="E162" s="208" t="s">
        <v>21</v>
      </c>
      <c r="F162" s="209" t="s">
        <v>244</v>
      </c>
      <c r="G162" s="207"/>
      <c r="H162" s="208" t="s">
        <v>21</v>
      </c>
      <c r="I162" s="210"/>
      <c r="J162" s="207"/>
      <c r="K162" s="207"/>
      <c r="L162" s="211"/>
      <c r="M162" s="212"/>
      <c r="N162" s="213"/>
      <c r="O162" s="213"/>
      <c r="P162" s="213"/>
      <c r="Q162" s="213"/>
      <c r="R162" s="213"/>
      <c r="S162" s="213"/>
      <c r="T162" s="214"/>
      <c r="AT162" s="215" t="s">
        <v>146</v>
      </c>
      <c r="AU162" s="215" t="s">
        <v>86</v>
      </c>
      <c r="AV162" s="11" t="s">
        <v>84</v>
      </c>
      <c r="AW162" s="11" t="s">
        <v>39</v>
      </c>
      <c r="AX162" s="11" t="s">
        <v>76</v>
      </c>
      <c r="AY162" s="215" t="s">
        <v>135</v>
      </c>
    </row>
    <row r="163" spans="2:65" s="12" customFormat="1" ht="12">
      <c r="B163" s="216"/>
      <c r="C163" s="217"/>
      <c r="D163" s="203" t="s">
        <v>146</v>
      </c>
      <c r="E163" s="218" t="s">
        <v>21</v>
      </c>
      <c r="F163" s="219" t="s">
        <v>245</v>
      </c>
      <c r="G163" s="217"/>
      <c r="H163" s="220">
        <v>60.99</v>
      </c>
      <c r="I163" s="221"/>
      <c r="J163" s="217"/>
      <c r="K163" s="217"/>
      <c r="L163" s="222"/>
      <c r="M163" s="223"/>
      <c r="N163" s="224"/>
      <c r="O163" s="224"/>
      <c r="P163" s="224"/>
      <c r="Q163" s="224"/>
      <c r="R163" s="224"/>
      <c r="S163" s="224"/>
      <c r="T163" s="225"/>
      <c r="AT163" s="226" t="s">
        <v>146</v>
      </c>
      <c r="AU163" s="226" t="s">
        <v>86</v>
      </c>
      <c r="AV163" s="12" t="s">
        <v>86</v>
      </c>
      <c r="AW163" s="12" t="s">
        <v>39</v>
      </c>
      <c r="AX163" s="12" t="s">
        <v>84</v>
      </c>
      <c r="AY163" s="226" t="s">
        <v>135</v>
      </c>
    </row>
    <row r="164" spans="2:65" s="1" customFormat="1" ht="16.5" customHeight="1">
      <c r="B164" s="40"/>
      <c r="C164" s="191" t="s">
        <v>246</v>
      </c>
      <c r="D164" s="191" t="s">
        <v>137</v>
      </c>
      <c r="E164" s="192" t="s">
        <v>247</v>
      </c>
      <c r="F164" s="193" t="s">
        <v>248</v>
      </c>
      <c r="G164" s="194" t="s">
        <v>234</v>
      </c>
      <c r="H164" s="195">
        <v>1.2</v>
      </c>
      <c r="I164" s="196"/>
      <c r="J164" s="197">
        <f>ROUND(I164*H164,2)</f>
        <v>0</v>
      </c>
      <c r="K164" s="193" t="s">
        <v>141</v>
      </c>
      <c r="L164" s="60"/>
      <c r="M164" s="198" t="s">
        <v>21</v>
      </c>
      <c r="N164" s="199" t="s">
        <v>47</v>
      </c>
      <c r="O164" s="41"/>
      <c r="P164" s="200">
        <f>O164*H164</f>
        <v>0</v>
      </c>
      <c r="Q164" s="200">
        <v>8.2629999999999995E-2</v>
      </c>
      <c r="R164" s="200">
        <f>Q164*H164</f>
        <v>9.9155999999999994E-2</v>
      </c>
      <c r="S164" s="200">
        <v>0</v>
      </c>
      <c r="T164" s="201">
        <f>S164*H164</f>
        <v>0</v>
      </c>
      <c r="AR164" s="23" t="s">
        <v>142</v>
      </c>
      <c r="AT164" s="23" t="s">
        <v>137</v>
      </c>
      <c r="AU164" s="23" t="s">
        <v>86</v>
      </c>
      <c r="AY164" s="23" t="s">
        <v>135</v>
      </c>
      <c r="BE164" s="202">
        <f>IF(N164="základní",J164,0)</f>
        <v>0</v>
      </c>
      <c r="BF164" s="202">
        <f>IF(N164="snížená",J164,0)</f>
        <v>0</v>
      </c>
      <c r="BG164" s="202">
        <f>IF(N164="zákl. přenesená",J164,0)</f>
        <v>0</v>
      </c>
      <c r="BH164" s="202">
        <f>IF(N164="sníž. přenesená",J164,0)</f>
        <v>0</v>
      </c>
      <c r="BI164" s="202">
        <f>IF(N164="nulová",J164,0)</f>
        <v>0</v>
      </c>
      <c r="BJ164" s="23" t="s">
        <v>84</v>
      </c>
      <c r="BK164" s="202">
        <f>ROUND(I164*H164,2)</f>
        <v>0</v>
      </c>
      <c r="BL164" s="23" t="s">
        <v>142</v>
      </c>
      <c r="BM164" s="23" t="s">
        <v>249</v>
      </c>
    </row>
    <row r="165" spans="2:65" s="1" customFormat="1" ht="48">
      <c r="B165" s="40"/>
      <c r="C165" s="62"/>
      <c r="D165" s="203" t="s">
        <v>144</v>
      </c>
      <c r="E165" s="62"/>
      <c r="F165" s="204" t="s">
        <v>250</v>
      </c>
      <c r="G165" s="62"/>
      <c r="H165" s="62"/>
      <c r="I165" s="162"/>
      <c r="J165" s="62"/>
      <c r="K165" s="62"/>
      <c r="L165" s="60"/>
      <c r="M165" s="205"/>
      <c r="N165" s="41"/>
      <c r="O165" s="41"/>
      <c r="P165" s="41"/>
      <c r="Q165" s="41"/>
      <c r="R165" s="41"/>
      <c r="S165" s="41"/>
      <c r="T165" s="77"/>
      <c r="AT165" s="23" t="s">
        <v>144</v>
      </c>
      <c r="AU165" s="23" t="s">
        <v>86</v>
      </c>
    </row>
    <row r="166" spans="2:65" s="11" customFormat="1" ht="12">
      <c r="B166" s="206"/>
      <c r="C166" s="207"/>
      <c r="D166" s="203" t="s">
        <v>146</v>
      </c>
      <c r="E166" s="208" t="s">
        <v>21</v>
      </c>
      <c r="F166" s="209" t="s">
        <v>251</v>
      </c>
      <c r="G166" s="207"/>
      <c r="H166" s="208" t="s">
        <v>21</v>
      </c>
      <c r="I166" s="210"/>
      <c r="J166" s="207"/>
      <c r="K166" s="207"/>
      <c r="L166" s="211"/>
      <c r="M166" s="212"/>
      <c r="N166" s="213"/>
      <c r="O166" s="213"/>
      <c r="P166" s="213"/>
      <c r="Q166" s="213"/>
      <c r="R166" s="213"/>
      <c r="S166" s="213"/>
      <c r="T166" s="214"/>
      <c r="AT166" s="215" t="s">
        <v>146</v>
      </c>
      <c r="AU166" s="215" t="s">
        <v>86</v>
      </c>
      <c r="AV166" s="11" t="s">
        <v>84</v>
      </c>
      <c r="AW166" s="11" t="s">
        <v>39</v>
      </c>
      <c r="AX166" s="11" t="s">
        <v>76</v>
      </c>
      <c r="AY166" s="215" t="s">
        <v>135</v>
      </c>
    </row>
    <row r="167" spans="2:65" s="12" customFormat="1" ht="12">
      <c r="B167" s="216"/>
      <c r="C167" s="217"/>
      <c r="D167" s="203" t="s">
        <v>146</v>
      </c>
      <c r="E167" s="218" t="s">
        <v>21</v>
      </c>
      <c r="F167" s="219" t="s">
        <v>252</v>
      </c>
      <c r="G167" s="217"/>
      <c r="H167" s="220">
        <v>1.2</v>
      </c>
      <c r="I167" s="221"/>
      <c r="J167" s="217"/>
      <c r="K167" s="217"/>
      <c r="L167" s="222"/>
      <c r="M167" s="223"/>
      <c r="N167" s="224"/>
      <c r="O167" s="224"/>
      <c r="P167" s="224"/>
      <c r="Q167" s="224"/>
      <c r="R167" s="224"/>
      <c r="S167" s="224"/>
      <c r="T167" s="225"/>
      <c r="AT167" s="226" t="s">
        <v>146</v>
      </c>
      <c r="AU167" s="226" t="s">
        <v>86</v>
      </c>
      <c r="AV167" s="12" t="s">
        <v>86</v>
      </c>
      <c r="AW167" s="12" t="s">
        <v>39</v>
      </c>
      <c r="AX167" s="12" t="s">
        <v>84</v>
      </c>
      <c r="AY167" s="226" t="s">
        <v>135</v>
      </c>
    </row>
    <row r="168" spans="2:65" s="10" customFormat="1" ht="29.85" customHeight="1">
      <c r="B168" s="175"/>
      <c r="C168" s="176"/>
      <c r="D168" s="177" t="s">
        <v>75</v>
      </c>
      <c r="E168" s="189" t="s">
        <v>142</v>
      </c>
      <c r="F168" s="189" t="s">
        <v>253</v>
      </c>
      <c r="G168" s="176"/>
      <c r="H168" s="176"/>
      <c r="I168" s="179"/>
      <c r="J168" s="190">
        <f>BK168</f>
        <v>0</v>
      </c>
      <c r="K168" s="176"/>
      <c r="L168" s="181"/>
      <c r="M168" s="182"/>
      <c r="N168" s="183"/>
      <c r="O168" s="183"/>
      <c r="P168" s="184">
        <f>SUM(P169:P172)</f>
        <v>0</v>
      </c>
      <c r="Q168" s="183"/>
      <c r="R168" s="184">
        <f>SUM(R169:R172)</f>
        <v>0</v>
      </c>
      <c r="S168" s="183"/>
      <c r="T168" s="185">
        <f>SUM(T169:T172)</f>
        <v>0</v>
      </c>
      <c r="AR168" s="186" t="s">
        <v>84</v>
      </c>
      <c r="AT168" s="187" t="s">
        <v>75</v>
      </c>
      <c r="AU168" s="187" t="s">
        <v>84</v>
      </c>
      <c r="AY168" s="186" t="s">
        <v>135</v>
      </c>
      <c r="BK168" s="188">
        <f>SUM(BK169:BK172)</f>
        <v>0</v>
      </c>
    </row>
    <row r="169" spans="2:65" s="1" customFormat="1" ht="25.5" customHeight="1">
      <c r="B169" s="40"/>
      <c r="C169" s="191" t="s">
        <v>254</v>
      </c>
      <c r="D169" s="191" t="s">
        <v>137</v>
      </c>
      <c r="E169" s="192" t="s">
        <v>255</v>
      </c>
      <c r="F169" s="193" t="s">
        <v>256</v>
      </c>
      <c r="G169" s="194" t="s">
        <v>140</v>
      </c>
      <c r="H169" s="195">
        <v>107</v>
      </c>
      <c r="I169" s="196"/>
      <c r="J169" s="197">
        <f>ROUND(I169*H169,2)</f>
        <v>0</v>
      </c>
      <c r="K169" s="193" t="s">
        <v>141</v>
      </c>
      <c r="L169" s="60"/>
      <c r="M169" s="198" t="s">
        <v>21</v>
      </c>
      <c r="N169" s="199" t="s">
        <v>47</v>
      </c>
      <c r="O169" s="41"/>
      <c r="P169" s="200">
        <f>O169*H169</f>
        <v>0</v>
      </c>
      <c r="Q169" s="200">
        <v>0</v>
      </c>
      <c r="R169" s="200">
        <f>Q169*H169</f>
        <v>0</v>
      </c>
      <c r="S169" s="200">
        <v>0</v>
      </c>
      <c r="T169" s="201">
        <f>S169*H169</f>
        <v>0</v>
      </c>
      <c r="AR169" s="23" t="s">
        <v>142</v>
      </c>
      <c r="AT169" s="23" t="s">
        <v>137</v>
      </c>
      <c r="AU169" s="23" t="s">
        <v>86</v>
      </c>
      <c r="AY169" s="23" t="s">
        <v>135</v>
      </c>
      <c r="BE169" s="202">
        <f>IF(N169="základní",J169,0)</f>
        <v>0</v>
      </c>
      <c r="BF169" s="202">
        <f>IF(N169="snížená",J169,0)</f>
        <v>0</v>
      </c>
      <c r="BG169" s="202">
        <f>IF(N169="zákl. přenesená",J169,0)</f>
        <v>0</v>
      </c>
      <c r="BH169" s="202">
        <f>IF(N169="sníž. přenesená",J169,0)</f>
        <v>0</v>
      </c>
      <c r="BI169" s="202">
        <f>IF(N169="nulová",J169,0)</f>
        <v>0</v>
      </c>
      <c r="BJ169" s="23" t="s">
        <v>84</v>
      </c>
      <c r="BK169" s="202">
        <f>ROUND(I169*H169,2)</f>
        <v>0</v>
      </c>
      <c r="BL169" s="23" t="s">
        <v>142</v>
      </c>
      <c r="BM169" s="23" t="s">
        <v>257</v>
      </c>
    </row>
    <row r="170" spans="2:65" s="1" customFormat="1" ht="132">
      <c r="B170" s="40"/>
      <c r="C170" s="62"/>
      <c r="D170" s="203" t="s">
        <v>144</v>
      </c>
      <c r="E170" s="62"/>
      <c r="F170" s="204" t="s">
        <v>258</v>
      </c>
      <c r="G170" s="62"/>
      <c r="H170" s="62"/>
      <c r="I170" s="162"/>
      <c r="J170" s="62"/>
      <c r="K170" s="62"/>
      <c r="L170" s="60"/>
      <c r="M170" s="205"/>
      <c r="N170" s="41"/>
      <c r="O170" s="41"/>
      <c r="P170" s="41"/>
      <c r="Q170" s="41"/>
      <c r="R170" s="41"/>
      <c r="S170" s="41"/>
      <c r="T170" s="77"/>
      <c r="AT170" s="23" t="s">
        <v>144</v>
      </c>
      <c r="AU170" s="23" t="s">
        <v>86</v>
      </c>
    </row>
    <row r="171" spans="2:65" s="11" customFormat="1" ht="12">
      <c r="B171" s="206"/>
      <c r="C171" s="207"/>
      <c r="D171" s="203" t="s">
        <v>146</v>
      </c>
      <c r="E171" s="208" t="s">
        <v>21</v>
      </c>
      <c r="F171" s="209" t="s">
        <v>259</v>
      </c>
      <c r="G171" s="207"/>
      <c r="H171" s="208" t="s">
        <v>21</v>
      </c>
      <c r="I171" s="210"/>
      <c r="J171" s="207"/>
      <c r="K171" s="207"/>
      <c r="L171" s="211"/>
      <c r="M171" s="212"/>
      <c r="N171" s="213"/>
      <c r="O171" s="213"/>
      <c r="P171" s="213"/>
      <c r="Q171" s="213"/>
      <c r="R171" s="213"/>
      <c r="S171" s="213"/>
      <c r="T171" s="214"/>
      <c r="AT171" s="215" t="s">
        <v>146</v>
      </c>
      <c r="AU171" s="215" t="s">
        <v>86</v>
      </c>
      <c r="AV171" s="11" t="s">
        <v>84</v>
      </c>
      <c r="AW171" s="11" t="s">
        <v>39</v>
      </c>
      <c r="AX171" s="11" t="s">
        <v>76</v>
      </c>
      <c r="AY171" s="215" t="s">
        <v>135</v>
      </c>
    </row>
    <row r="172" spans="2:65" s="12" customFormat="1" ht="12">
      <c r="B172" s="216"/>
      <c r="C172" s="217"/>
      <c r="D172" s="203" t="s">
        <v>146</v>
      </c>
      <c r="E172" s="218" t="s">
        <v>21</v>
      </c>
      <c r="F172" s="219" t="s">
        <v>260</v>
      </c>
      <c r="G172" s="217"/>
      <c r="H172" s="220">
        <v>107</v>
      </c>
      <c r="I172" s="221"/>
      <c r="J172" s="217"/>
      <c r="K172" s="217"/>
      <c r="L172" s="222"/>
      <c r="M172" s="223"/>
      <c r="N172" s="224"/>
      <c r="O172" s="224"/>
      <c r="P172" s="224"/>
      <c r="Q172" s="224"/>
      <c r="R172" s="224"/>
      <c r="S172" s="224"/>
      <c r="T172" s="225"/>
      <c r="AT172" s="226" t="s">
        <v>146</v>
      </c>
      <c r="AU172" s="226" t="s">
        <v>86</v>
      </c>
      <c r="AV172" s="12" t="s">
        <v>86</v>
      </c>
      <c r="AW172" s="12" t="s">
        <v>39</v>
      </c>
      <c r="AX172" s="12" t="s">
        <v>84</v>
      </c>
      <c r="AY172" s="226" t="s">
        <v>135</v>
      </c>
    </row>
    <row r="173" spans="2:65" s="10" customFormat="1" ht="29.85" customHeight="1">
      <c r="B173" s="175"/>
      <c r="C173" s="176"/>
      <c r="D173" s="177" t="s">
        <v>75</v>
      </c>
      <c r="E173" s="189" t="s">
        <v>170</v>
      </c>
      <c r="F173" s="189" t="s">
        <v>261</v>
      </c>
      <c r="G173" s="176"/>
      <c r="H173" s="176"/>
      <c r="I173" s="179"/>
      <c r="J173" s="190">
        <f>BK173</f>
        <v>0</v>
      </c>
      <c r="K173" s="176"/>
      <c r="L173" s="181"/>
      <c r="M173" s="182"/>
      <c r="N173" s="183"/>
      <c r="O173" s="183"/>
      <c r="P173" s="184">
        <f>SUM(P174:P188)</f>
        <v>0</v>
      </c>
      <c r="Q173" s="183"/>
      <c r="R173" s="184">
        <f>SUM(R174:R188)</f>
        <v>17.974730000000001</v>
      </c>
      <c r="S173" s="183"/>
      <c r="T173" s="185">
        <f>SUM(T174:T188)</f>
        <v>0</v>
      </c>
      <c r="AR173" s="186" t="s">
        <v>84</v>
      </c>
      <c r="AT173" s="187" t="s">
        <v>75</v>
      </c>
      <c r="AU173" s="187" t="s">
        <v>84</v>
      </c>
      <c r="AY173" s="186" t="s">
        <v>135</v>
      </c>
      <c r="BK173" s="188">
        <f>SUM(BK174:BK188)</f>
        <v>0</v>
      </c>
    </row>
    <row r="174" spans="2:65" s="1" customFormat="1" ht="25.5" customHeight="1">
      <c r="B174" s="40"/>
      <c r="C174" s="191" t="s">
        <v>262</v>
      </c>
      <c r="D174" s="191" t="s">
        <v>137</v>
      </c>
      <c r="E174" s="192" t="s">
        <v>263</v>
      </c>
      <c r="F174" s="193" t="s">
        <v>264</v>
      </c>
      <c r="G174" s="194" t="s">
        <v>140</v>
      </c>
      <c r="H174" s="195">
        <v>799.5</v>
      </c>
      <c r="I174" s="196"/>
      <c r="J174" s="197">
        <f>ROUND(I174*H174,2)</f>
        <v>0</v>
      </c>
      <c r="K174" s="193" t="s">
        <v>141</v>
      </c>
      <c r="L174" s="60"/>
      <c r="M174" s="198" t="s">
        <v>21</v>
      </c>
      <c r="N174" s="199" t="s">
        <v>47</v>
      </c>
      <c r="O174" s="41"/>
      <c r="P174" s="200">
        <f>O174*H174</f>
        <v>0</v>
      </c>
      <c r="Q174" s="200">
        <v>0</v>
      </c>
      <c r="R174" s="200">
        <f>Q174*H174</f>
        <v>0</v>
      </c>
      <c r="S174" s="200">
        <v>0</v>
      </c>
      <c r="T174" s="201">
        <f>S174*H174</f>
        <v>0</v>
      </c>
      <c r="AR174" s="23" t="s">
        <v>142</v>
      </c>
      <c r="AT174" s="23" t="s">
        <v>137</v>
      </c>
      <c r="AU174" s="23" t="s">
        <v>86</v>
      </c>
      <c r="AY174" s="23" t="s">
        <v>135</v>
      </c>
      <c r="BE174" s="202">
        <f>IF(N174="základní",J174,0)</f>
        <v>0</v>
      </c>
      <c r="BF174" s="202">
        <f>IF(N174="snížená",J174,0)</f>
        <v>0</v>
      </c>
      <c r="BG174" s="202">
        <f>IF(N174="zákl. přenesená",J174,0)</f>
        <v>0</v>
      </c>
      <c r="BH174" s="202">
        <f>IF(N174="sníž. přenesená",J174,0)</f>
        <v>0</v>
      </c>
      <c r="BI174" s="202">
        <f>IF(N174="nulová",J174,0)</f>
        <v>0</v>
      </c>
      <c r="BJ174" s="23" t="s">
        <v>84</v>
      </c>
      <c r="BK174" s="202">
        <f>ROUND(I174*H174,2)</f>
        <v>0</v>
      </c>
      <c r="BL174" s="23" t="s">
        <v>142</v>
      </c>
      <c r="BM174" s="23" t="s">
        <v>265</v>
      </c>
    </row>
    <row r="175" spans="2:65" s="11" customFormat="1" ht="12">
      <c r="B175" s="206"/>
      <c r="C175" s="207"/>
      <c r="D175" s="203" t="s">
        <v>146</v>
      </c>
      <c r="E175" s="208" t="s">
        <v>21</v>
      </c>
      <c r="F175" s="209" t="s">
        <v>266</v>
      </c>
      <c r="G175" s="207"/>
      <c r="H175" s="208" t="s">
        <v>21</v>
      </c>
      <c r="I175" s="210"/>
      <c r="J175" s="207"/>
      <c r="K175" s="207"/>
      <c r="L175" s="211"/>
      <c r="M175" s="212"/>
      <c r="N175" s="213"/>
      <c r="O175" s="213"/>
      <c r="P175" s="213"/>
      <c r="Q175" s="213"/>
      <c r="R175" s="213"/>
      <c r="S175" s="213"/>
      <c r="T175" s="214"/>
      <c r="AT175" s="215" t="s">
        <v>146</v>
      </c>
      <c r="AU175" s="215" t="s">
        <v>86</v>
      </c>
      <c r="AV175" s="11" t="s">
        <v>84</v>
      </c>
      <c r="AW175" s="11" t="s">
        <v>39</v>
      </c>
      <c r="AX175" s="11" t="s">
        <v>76</v>
      </c>
      <c r="AY175" s="215" t="s">
        <v>135</v>
      </c>
    </row>
    <row r="176" spans="2:65" s="12" customFormat="1" ht="12">
      <c r="B176" s="216"/>
      <c r="C176" s="217"/>
      <c r="D176" s="203" t="s">
        <v>146</v>
      </c>
      <c r="E176" s="218" t="s">
        <v>21</v>
      </c>
      <c r="F176" s="219" t="s">
        <v>267</v>
      </c>
      <c r="G176" s="217"/>
      <c r="H176" s="220">
        <v>799.5</v>
      </c>
      <c r="I176" s="221"/>
      <c r="J176" s="217"/>
      <c r="K176" s="217"/>
      <c r="L176" s="222"/>
      <c r="M176" s="223"/>
      <c r="N176" s="224"/>
      <c r="O176" s="224"/>
      <c r="P176" s="224"/>
      <c r="Q176" s="224"/>
      <c r="R176" s="224"/>
      <c r="S176" s="224"/>
      <c r="T176" s="225"/>
      <c r="AT176" s="226" t="s">
        <v>146</v>
      </c>
      <c r="AU176" s="226" t="s">
        <v>86</v>
      </c>
      <c r="AV176" s="12" t="s">
        <v>86</v>
      </c>
      <c r="AW176" s="12" t="s">
        <v>39</v>
      </c>
      <c r="AX176" s="12" t="s">
        <v>84</v>
      </c>
      <c r="AY176" s="226" t="s">
        <v>135</v>
      </c>
    </row>
    <row r="177" spans="2:65" s="1" customFormat="1" ht="25.5" customHeight="1">
      <c r="B177" s="40"/>
      <c r="C177" s="191" t="s">
        <v>268</v>
      </c>
      <c r="D177" s="191" t="s">
        <v>137</v>
      </c>
      <c r="E177" s="192" t="s">
        <v>269</v>
      </c>
      <c r="F177" s="193" t="s">
        <v>270</v>
      </c>
      <c r="G177" s="194" t="s">
        <v>140</v>
      </c>
      <c r="H177" s="195">
        <v>34.75</v>
      </c>
      <c r="I177" s="196"/>
      <c r="J177" s="197">
        <f>ROUND(I177*H177,2)</f>
        <v>0</v>
      </c>
      <c r="K177" s="193" t="s">
        <v>141</v>
      </c>
      <c r="L177" s="60"/>
      <c r="M177" s="198" t="s">
        <v>21</v>
      </c>
      <c r="N177" s="199" t="s">
        <v>47</v>
      </c>
      <c r="O177" s="41"/>
      <c r="P177" s="200">
        <f>O177*H177</f>
        <v>0</v>
      </c>
      <c r="Q177" s="200">
        <v>0.18776000000000001</v>
      </c>
      <c r="R177" s="200">
        <f>Q177*H177</f>
        <v>6.5246600000000008</v>
      </c>
      <c r="S177" s="200">
        <v>0</v>
      </c>
      <c r="T177" s="201">
        <f>S177*H177</f>
        <v>0</v>
      </c>
      <c r="AR177" s="23" t="s">
        <v>142</v>
      </c>
      <c r="AT177" s="23" t="s">
        <v>137</v>
      </c>
      <c r="AU177" s="23" t="s">
        <v>86</v>
      </c>
      <c r="AY177" s="23" t="s">
        <v>135</v>
      </c>
      <c r="BE177" s="202">
        <f>IF(N177="základní",J177,0)</f>
        <v>0</v>
      </c>
      <c r="BF177" s="202">
        <f>IF(N177="snížená",J177,0)</f>
        <v>0</v>
      </c>
      <c r="BG177" s="202">
        <f>IF(N177="zákl. přenesená",J177,0)</f>
        <v>0</v>
      </c>
      <c r="BH177" s="202">
        <f>IF(N177="sníž. přenesená",J177,0)</f>
        <v>0</v>
      </c>
      <c r="BI177" s="202">
        <f>IF(N177="nulová",J177,0)</f>
        <v>0</v>
      </c>
      <c r="BJ177" s="23" t="s">
        <v>84</v>
      </c>
      <c r="BK177" s="202">
        <f>ROUND(I177*H177,2)</f>
        <v>0</v>
      </c>
      <c r="BL177" s="23" t="s">
        <v>142</v>
      </c>
      <c r="BM177" s="23" t="s">
        <v>271</v>
      </c>
    </row>
    <row r="178" spans="2:65" s="1" customFormat="1" ht="72">
      <c r="B178" s="40"/>
      <c r="C178" s="62"/>
      <c r="D178" s="203" t="s">
        <v>144</v>
      </c>
      <c r="E178" s="62"/>
      <c r="F178" s="204" t="s">
        <v>272</v>
      </c>
      <c r="G178" s="62"/>
      <c r="H178" s="62"/>
      <c r="I178" s="162"/>
      <c r="J178" s="62"/>
      <c r="K178" s="62"/>
      <c r="L178" s="60"/>
      <c r="M178" s="205"/>
      <c r="N178" s="41"/>
      <c r="O178" s="41"/>
      <c r="P178" s="41"/>
      <c r="Q178" s="41"/>
      <c r="R178" s="41"/>
      <c r="S178" s="41"/>
      <c r="T178" s="77"/>
      <c r="AT178" s="23" t="s">
        <v>144</v>
      </c>
      <c r="AU178" s="23" t="s">
        <v>86</v>
      </c>
    </row>
    <row r="179" spans="2:65" s="11" customFormat="1" ht="12">
      <c r="B179" s="206"/>
      <c r="C179" s="207"/>
      <c r="D179" s="203" t="s">
        <v>146</v>
      </c>
      <c r="E179" s="208" t="s">
        <v>21</v>
      </c>
      <c r="F179" s="209" t="s">
        <v>273</v>
      </c>
      <c r="G179" s="207"/>
      <c r="H179" s="208" t="s">
        <v>21</v>
      </c>
      <c r="I179" s="210"/>
      <c r="J179" s="207"/>
      <c r="K179" s="207"/>
      <c r="L179" s="211"/>
      <c r="M179" s="212"/>
      <c r="N179" s="213"/>
      <c r="O179" s="213"/>
      <c r="P179" s="213"/>
      <c r="Q179" s="213"/>
      <c r="R179" s="213"/>
      <c r="S179" s="213"/>
      <c r="T179" s="214"/>
      <c r="AT179" s="215" t="s">
        <v>146</v>
      </c>
      <c r="AU179" s="215" t="s">
        <v>86</v>
      </c>
      <c r="AV179" s="11" t="s">
        <v>84</v>
      </c>
      <c r="AW179" s="11" t="s">
        <v>39</v>
      </c>
      <c r="AX179" s="11" t="s">
        <v>76</v>
      </c>
      <c r="AY179" s="215" t="s">
        <v>135</v>
      </c>
    </row>
    <row r="180" spans="2:65" s="12" customFormat="1" ht="12">
      <c r="B180" s="216"/>
      <c r="C180" s="217"/>
      <c r="D180" s="203" t="s">
        <v>146</v>
      </c>
      <c r="E180" s="218" t="s">
        <v>21</v>
      </c>
      <c r="F180" s="219" t="s">
        <v>274</v>
      </c>
      <c r="G180" s="217"/>
      <c r="H180" s="220">
        <v>34.75</v>
      </c>
      <c r="I180" s="221"/>
      <c r="J180" s="217"/>
      <c r="K180" s="217"/>
      <c r="L180" s="222"/>
      <c r="M180" s="223"/>
      <c r="N180" s="224"/>
      <c r="O180" s="224"/>
      <c r="P180" s="224"/>
      <c r="Q180" s="224"/>
      <c r="R180" s="224"/>
      <c r="S180" s="224"/>
      <c r="T180" s="225"/>
      <c r="AT180" s="226" t="s">
        <v>146</v>
      </c>
      <c r="AU180" s="226" t="s">
        <v>86</v>
      </c>
      <c r="AV180" s="12" t="s">
        <v>86</v>
      </c>
      <c r="AW180" s="12" t="s">
        <v>39</v>
      </c>
      <c r="AX180" s="12" t="s">
        <v>84</v>
      </c>
      <c r="AY180" s="226" t="s">
        <v>135</v>
      </c>
    </row>
    <row r="181" spans="2:65" s="1" customFormat="1" ht="25.5" customHeight="1">
      <c r="B181" s="40"/>
      <c r="C181" s="191" t="s">
        <v>275</v>
      </c>
      <c r="D181" s="191" t="s">
        <v>137</v>
      </c>
      <c r="E181" s="192" t="s">
        <v>276</v>
      </c>
      <c r="F181" s="193" t="s">
        <v>277</v>
      </c>
      <c r="G181" s="194" t="s">
        <v>140</v>
      </c>
      <c r="H181" s="195">
        <v>369</v>
      </c>
      <c r="I181" s="196"/>
      <c r="J181" s="197">
        <f>ROUND(I181*H181,2)</f>
        <v>0</v>
      </c>
      <c r="K181" s="193" t="s">
        <v>141</v>
      </c>
      <c r="L181" s="60"/>
      <c r="M181" s="198" t="s">
        <v>21</v>
      </c>
      <c r="N181" s="199" t="s">
        <v>47</v>
      </c>
      <c r="O181" s="41"/>
      <c r="P181" s="200">
        <f>O181*H181</f>
        <v>0</v>
      </c>
      <c r="Q181" s="200">
        <v>3.1029999999999999E-2</v>
      </c>
      <c r="R181" s="200">
        <f>Q181*H181</f>
        <v>11.45007</v>
      </c>
      <c r="S181" s="200">
        <v>0</v>
      </c>
      <c r="T181" s="201">
        <f>S181*H181</f>
        <v>0</v>
      </c>
      <c r="AR181" s="23" t="s">
        <v>142</v>
      </c>
      <c r="AT181" s="23" t="s">
        <v>137</v>
      </c>
      <c r="AU181" s="23" t="s">
        <v>86</v>
      </c>
      <c r="AY181" s="23" t="s">
        <v>135</v>
      </c>
      <c r="BE181" s="202">
        <f>IF(N181="základní",J181,0)</f>
        <v>0</v>
      </c>
      <c r="BF181" s="202">
        <f>IF(N181="snížená",J181,0)</f>
        <v>0</v>
      </c>
      <c r="BG181" s="202">
        <f>IF(N181="zákl. přenesená",J181,0)</f>
        <v>0</v>
      </c>
      <c r="BH181" s="202">
        <f>IF(N181="sníž. přenesená",J181,0)</f>
        <v>0</v>
      </c>
      <c r="BI181" s="202">
        <f>IF(N181="nulová",J181,0)</f>
        <v>0</v>
      </c>
      <c r="BJ181" s="23" t="s">
        <v>84</v>
      </c>
      <c r="BK181" s="202">
        <f>ROUND(I181*H181,2)</f>
        <v>0</v>
      </c>
      <c r="BL181" s="23" t="s">
        <v>142</v>
      </c>
      <c r="BM181" s="23" t="s">
        <v>278</v>
      </c>
    </row>
    <row r="182" spans="2:65" s="1" customFormat="1" ht="36">
      <c r="B182" s="40"/>
      <c r="C182" s="62"/>
      <c r="D182" s="203" t="s">
        <v>144</v>
      </c>
      <c r="E182" s="62"/>
      <c r="F182" s="204" t="s">
        <v>279</v>
      </c>
      <c r="G182" s="62"/>
      <c r="H182" s="62"/>
      <c r="I182" s="162"/>
      <c r="J182" s="62"/>
      <c r="K182" s="62"/>
      <c r="L182" s="60"/>
      <c r="M182" s="205"/>
      <c r="N182" s="41"/>
      <c r="O182" s="41"/>
      <c r="P182" s="41"/>
      <c r="Q182" s="41"/>
      <c r="R182" s="41"/>
      <c r="S182" s="41"/>
      <c r="T182" s="77"/>
      <c r="AT182" s="23" t="s">
        <v>144</v>
      </c>
      <c r="AU182" s="23" t="s">
        <v>86</v>
      </c>
    </row>
    <row r="183" spans="2:65" s="11" customFormat="1" ht="12">
      <c r="B183" s="206"/>
      <c r="C183" s="207"/>
      <c r="D183" s="203" t="s">
        <v>146</v>
      </c>
      <c r="E183" s="208" t="s">
        <v>21</v>
      </c>
      <c r="F183" s="209" t="s">
        <v>280</v>
      </c>
      <c r="G183" s="207"/>
      <c r="H183" s="208" t="s">
        <v>21</v>
      </c>
      <c r="I183" s="210"/>
      <c r="J183" s="207"/>
      <c r="K183" s="207"/>
      <c r="L183" s="211"/>
      <c r="M183" s="212"/>
      <c r="N183" s="213"/>
      <c r="O183" s="213"/>
      <c r="P183" s="213"/>
      <c r="Q183" s="213"/>
      <c r="R183" s="213"/>
      <c r="S183" s="213"/>
      <c r="T183" s="214"/>
      <c r="AT183" s="215" t="s">
        <v>146</v>
      </c>
      <c r="AU183" s="215" t="s">
        <v>86</v>
      </c>
      <c r="AV183" s="11" t="s">
        <v>84</v>
      </c>
      <c r="AW183" s="11" t="s">
        <v>39</v>
      </c>
      <c r="AX183" s="11" t="s">
        <v>76</v>
      </c>
      <c r="AY183" s="215" t="s">
        <v>135</v>
      </c>
    </row>
    <row r="184" spans="2:65" s="12" customFormat="1" ht="12">
      <c r="B184" s="216"/>
      <c r="C184" s="217"/>
      <c r="D184" s="203" t="s">
        <v>146</v>
      </c>
      <c r="E184" s="218" t="s">
        <v>21</v>
      </c>
      <c r="F184" s="219" t="s">
        <v>281</v>
      </c>
      <c r="G184" s="217"/>
      <c r="H184" s="220">
        <v>369</v>
      </c>
      <c r="I184" s="221"/>
      <c r="J184" s="217"/>
      <c r="K184" s="217"/>
      <c r="L184" s="222"/>
      <c r="M184" s="223"/>
      <c r="N184" s="224"/>
      <c r="O184" s="224"/>
      <c r="P184" s="224"/>
      <c r="Q184" s="224"/>
      <c r="R184" s="224"/>
      <c r="S184" s="224"/>
      <c r="T184" s="225"/>
      <c r="AT184" s="226" t="s">
        <v>146</v>
      </c>
      <c r="AU184" s="226" t="s">
        <v>86</v>
      </c>
      <c r="AV184" s="12" t="s">
        <v>86</v>
      </c>
      <c r="AW184" s="12" t="s">
        <v>39</v>
      </c>
      <c r="AX184" s="12" t="s">
        <v>84</v>
      </c>
      <c r="AY184" s="226" t="s">
        <v>135</v>
      </c>
    </row>
    <row r="185" spans="2:65" s="1" customFormat="1" ht="38.25" customHeight="1">
      <c r="B185" s="40"/>
      <c r="C185" s="191" t="s">
        <v>9</v>
      </c>
      <c r="D185" s="191" t="s">
        <v>137</v>
      </c>
      <c r="E185" s="192" t="s">
        <v>282</v>
      </c>
      <c r="F185" s="193" t="s">
        <v>283</v>
      </c>
      <c r="G185" s="194" t="s">
        <v>140</v>
      </c>
      <c r="H185" s="195">
        <v>369</v>
      </c>
      <c r="I185" s="196"/>
      <c r="J185" s="197">
        <f>ROUND(I185*H185,2)</f>
        <v>0</v>
      </c>
      <c r="K185" s="193" t="s">
        <v>141</v>
      </c>
      <c r="L185" s="60"/>
      <c r="M185" s="198" t="s">
        <v>21</v>
      </c>
      <c r="N185" s="199" t="s">
        <v>47</v>
      </c>
      <c r="O185" s="41"/>
      <c r="P185" s="200">
        <f>O185*H185</f>
        <v>0</v>
      </c>
      <c r="Q185" s="200">
        <v>0</v>
      </c>
      <c r="R185" s="200">
        <f>Q185*H185</f>
        <v>0</v>
      </c>
      <c r="S185" s="200">
        <v>0</v>
      </c>
      <c r="T185" s="201">
        <f>S185*H185</f>
        <v>0</v>
      </c>
      <c r="AR185" s="23" t="s">
        <v>142</v>
      </c>
      <c r="AT185" s="23" t="s">
        <v>137</v>
      </c>
      <c r="AU185" s="23" t="s">
        <v>86</v>
      </c>
      <c r="AY185" s="23" t="s">
        <v>135</v>
      </c>
      <c r="BE185" s="202">
        <f>IF(N185="základní",J185,0)</f>
        <v>0</v>
      </c>
      <c r="BF185" s="202">
        <f>IF(N185="snížená",J185,0)</f>
        <v>0</v>
      </c>
      <c r="BG185" s="202">
        <f>IF(N185="zákl. přenesená",J185,0)</f>
        <v>0</v>
      </c>
      <c r="BH185" s="202">
        <f>IF(N185="sníž. přenesená",J185,0)</f>
        <v>0</v>
      </c>
      <c r="BI185" s="202">
        <f>IF(N185="nulová",J185,0)</f>
        <v>0</v>
      </c>
      <c r="BJ185" s="23" t="s">
        <v>84</v>
      </c>
      <c r="BK185" s="202">
        <f>ROUND(I185*H185,2)</f>
        <v>0</v>
      </c>
      <c r="BL185" s="23" t="s">
        <v>142</v>
      </c>
      <c r="BM185" s="23" t="s">
        <v>284</v>
      </c>
    </row>
    <row r="186" spans="2:65" s="1" customFormat="1" ht="24">
      <c r="B186" s="40"/>
      <c r="C186" s="62"/>
      <c r="D186" s="203" t="s">
        <v>144</v>
      </c>
      <c r="E186" s="62"/>
      <c r="F186" s="204" t="s">
        <v>285</v>
      </c>
      <c r="G186" s="62"/>
      <c r="H186" s="62"/>
      <c r="I186" s="162"/>
      <c r="J186" s="62"/>
      <c r="K186" s="62"/>
      <c r="L186" s="60"/>
      <c r="M186" s="205"/>
      <c r="N186" s="41"/>
      <c r="O186" s="41"/>
      <c r="P186" s="41"/>
      <c r="Q186" s="41"/>
      <c r="R186" s="41"/>
      <c r="S186" s="41"/>
      <c r="T186" s="77"/>
      <c r="AT186" s="23" t="s">
        <v>144</v>
      </c>
      <c r="AU186" s="23" t="s">
        <v>86</v>
      </c>
    </row>
    <row r="187" spans="2:65" s="11" customFormat="1" ht="12">
      <c r="B187" s="206"/>
      <c r="C187" s="207"/>
      <c r="D187" s="203" t="s">
        <v>146</v>
      </c>
      <c r="E187" s="208" t="s">
        <v>21</v>
      </c>
      <c r="F187" s="209" t="s">
        <v>280</v>
      </c>
      <c r="G187" s="207"/>
      <c r="H187" s="208" t="s">
        <v>21</v>
      </c>
      <c r="I187" s="210"/>
      <c r="J187" s="207"/>
      <c r="K187" s="207"/>
      <c r="L187" s="211"/>
      <c r="M187" s="212"/>
      <c r="N187" s="213"/>
      <c r="O187" s="213"/>
      <c r="P187" s="213"/>
      <c r="Q187" s="213"/>
      <c r="R187" s="213"/>
      <c r="S187" s="213"/>
      <c r="T187" s="214"/>
      <c r="AT187" s="215" t="s">
        <v>146</v>
      </c>
      <c r="AU187" s="215" t="s">
        <v>86</v>
      </c>
      <c r="AV187" s="11" t="s">
        <v>84</v>
      </c>
      <c r="AW187" s="11" t="s">
        <v>39</v>
      </c>
      <c r="AX187" s="11" t="s">
        <v>76</v>
      </c>
      <c r="AY187" s="215" t="s">
        <v>135</v>
      </c>
    </row>
    <row r="188" spans="2:65" s="12" customFormat="1" ht="12">
      <c r="B188" s="216"/>
      <c r="C188" s="217"/>
      <c r="D188" s="203" t="s">
        <v>146</v>
      </c>
      <c r="E188" s="218" t="s">
        <v>21</v>
      </c>
      <c r="F188" s="219" t="s">
        <v>281</v>
      </c>
      <c r="G188" s="217"/>
      <c r="H188" s="220">
        <v>369</v>
      </c>
      <c r="I188" s="221"/>
      <c r="J188" s="217"/>
      <c r="K188" s="217"/>
      <c r="L188" s="222"/>
      <c r="M188" s="223"/>
      <c r="N188" s="224"/>
      <c r="O188" s="224"/>
      <c r="P188" s="224"/>
      <c r="Q188" s="224"/>
      <c r="R188" s="224"/>
      <c r="S188" s="224"/>
      <c r="T188" s="225"/>
      <c r="AT188" s="226" t="s">
        <v>146</v>
      </c>
      <c r="AU188" s="226" t="s">
        <v>86</v>
      </c>
      <c r="AV188" s="12" t="s">
        <v>86</v>
      </c>
      <c r="AW188" s="12" t="s">
        <v>39</v>
      </c>
      <c r="AX188" s="12" t="s">
        <v>84</v>
      </c>
      <c r="AY188" s="226" t="s">
        <v>135</v>
      </c>
    </row>
    <row r="189" spans="2:65" s="10" customFormat="1" ht="29.85" customHeight="1">
      <c r="B189" s="175"/>
      <c r="C189" s="176"/>
      <c r="D189" s="177" t="s">
        <v>75</v>
      </c>
      <c r="E189" s="189" t="s">
        <v>175</v>
      </c>
      <c r="F189" s="189" t="s">
        <v>286</v>
      </c>
      <c r="G189" s="176"/>
      <c r="H189" s="176"/>
      <c r="I189" s="179"/>
      <c r="J189" s="190">
        <f>BK189</f>
        <v>0</v>
      </c>
      <c r="K189" s="176"/>
      <c r="L189" s="181"/>
      <c r="M189" s="182"/>
      <c r="N189" s="183"/>
      <c r="O189" s="183"/>
      <c r="P189" s="184">
        <f>SUM(P190:P196)</f>
        <v>0</v>
      </c>
      <c r="Q189" s="183"/>
      <c r="R189" s="184">
        <f>SUM(R190:R196)</f>
        <v>0.80920000000000003</v>
      </c>
      <c r="S189" s="183"/>
      <c r="T189" s="185">
        <f>SUM(T190:T196)</f>
        <v>0</v>
      </c>
      <c r="AR189" s="186" t="s">
        <v>84</v>
      </c>
      <c r="AT189" s="187" t="s">
        <v>75</v>
      </c>
      <c r="AU189" s="187" t="s">
        <v>84</v>
      </c>
      <c r="AY189" s="186" t="s">
        <v>135</v>
      </c>
      <c r="BK189" s="188">
        <f>SUM(BK190:BK196)</f>
        <v>0</v>
      </c>
    </row>
    <row r="190" spans="2:65" s="1" customFormat="1" ht="25.5" customHeight="1">
      <c r="B190" s="40"/>
      <c r="C190" s="191" t="s">
        <v>287</v>
      </c>
      <c r="D190" s="191" t="s">
        <v>137</v>
      </c>
      <c r="E190" s="192" t="s">
        <v>288</v>
      </c>
      <c r="F190" s="193" t="s">
        <v>289</v>
      </c>
      <c r="G190" s="194" t="s">
        <v>140</v>
      </c>
      <c r="H190" s="195">
        <v>23.8</v>
      </c>
      <c r="I190" s="196"/>
      <c r="J190" s="197">
        <f>ROUND(I190*H190,2)</f>
        <v>0</v>
      </c>
      <c r="K190" s="193" t="s">
        <v>141</v>
      </c>
      <c r="L190" s="60"/>
      <c r="M190" s="198" t="s">
        <v>21</v>
      </c>
      <c r="N190" s="199" t="s">
        <v>47</v>
      </c>
      <c r="O190" s="41"/>
      <c r="P190" s="200">
        <f>O190*H190</f>
        <v>0</v>
      </c>
      <c r="Q190" s="200">
        <v>3.4000000000000002E-2</v>
      </c>
      <c r="R190" s="200">
        <f>Q190*H190</f>
        <v>0.80920000000000003</v>
      </c>
      <c r="S190" s="200">
        <v>0</v>
      </c>
      <c r="T190" s="201">
        <f>S190*H190</f>
        <v>0</v>
      </c>
      <c r="AR190" s="23" t="s">
        <v>142</v>
      </c>
      <c r="AT190" s="23" t="s">
        <v>137</v>
      </c>
      <c r="AU190" s="23" t="s">
        <v>86</v>
      </c>
      <c r="AY190" s="23" t="s">
        <v>135</v>
      </c>
      <c r="BE190" s="202">
        <f>IF(N190="základní",J190,0)</f>
        <v>0</v>
      </c>
      <c r="BF190" s="202">
        <f>IF(N190="snížená",J190,0)</f>
        <v>0</v>
      </c>
      <c r="BG190" s="202">
        <f>IF(N190="zákl. přenesená",J190,0)</f>
        <v>0</v>
      </c>
      <c r="BH190" s="202">
        <f>IF(N190="sníž. přenesená",J190,0)</f>
        <v>0</v>
      </c>
      <c r="BI190" s="202">
        <f>IF(N190="nulová",J190,0)</f>
        <v>0</v>
      </c>
      <c r="BJ190" s="23" t="s">
        <v>84</v>
      </c>
      <c r="BK190" s="202">
        <f>ROUND(I190*H190,2)</f>
        <v>0</v>
      </c>
      <c r="BL190" s="23" t="s">
        <v>142</v>
      </c>
      <c r="BM190" s="23" t="s">
        <v>290</v>
      </c>
    </row>
    <row r="191" spans="2:65" s="1" customFormat="1" ht="72">
      <c r="B191" s="40"/>
      <c r="C191" s="62"/>
      <c r="D191" s="203" t="s">
        <v>144</v>
      </c>
      <c r="E191" s="62"/>
      <c r="F191" s="204" t="s">
        <v>291</v>
      </c>
      <c r="G191" s="62"/>
      <c r="H191" s="62"/>
      <c r="I191" s="162"/>
      <c r="J191" s="62"/>
      <c r="K191" s="62"/>
      <c r="L191" s="60"/>
      <c r="M191" s="205"/>
      <c r="N191" s="41"/>
      <c r="O191" s="41"/>
      <c r="P191" s="41"/>
      <c r="Q191" s="41"/>
      <c r="R191" s="41"/>
      <c r="S191" s="41"/>
      <c r="T191" s="77"/>
      <c r="AT191" s="23" t="s">
        <v>144</v>
      </c>
      <c r="AU191" s="23" t="s">
        <v>86</v>
      </c>
    </row>
    <row r="192" spans="2:65" s="11" customFormat="1" ht="12">
      <c r="B192" s="206"/>
      <c r="C192" s="207"/>
      <c r="D192" s="203" t="s">
        <v>146</v>
      </c>
      <c r="E192" s="208" t="s">
        <v>21</v>
      </c>
      <c r="F192" s="209" t="s">
        <v>292</v>
      </c>
      <c r="G192" s="207"/>
      <c r="H192" s="208" t="s">
        <v>21</v>
      </c>
      <c r="I192" s="210"/>
      <c r="J192" s="207"/>
      <c r="K192" s="207"/>
      <c r="L192" s="211"/>
      <c r="M192" s="212"/>
      <c r="N192" s="213"/>
      <c r="O192" s="213"/>
      <c r="P192" s="213"/>
      <c r="Q192" s="213"/>
      <c r="R192" s="213"/>
      <c r="S192" s="213"/>
      <c r="T192" s="214"/>
      <c r="AT192" s="215" t="s">
        <v>146</v>
      </c>
      <c r="AU192" s="215" t="s">
        <v>86</v>
      </c>
      <c r="AV192" s="11" t="s">
        <v>84</v>
      </c>
      <c r="AW192" s="11" t="s">
        <v>39</v>
      </c>
      <c r="AX192" s="11" t="s">
        <v>76</v>
      </c>
      <c r="AY192" s="215" t="s">
        <v>135</v>
      </c>
    </row>
    <row r="193" spans="2:65" s="12" customFormat="1" ht="12">
      <c r="B193" s="216"/>
      <c r="C193" s="217"/>
      <c r="D193" s="203" t="s">
        <v>146</v>
      </c>
      <c r="E193" s="218" t="s">
        <v>21</v>
      </c>
      <c r="F193" s="219" t="s">
        <v>293</v>
      </c>
      <c r="G193" s="217"/>
      <c r="H193" s="220">
        <v>21.4</v>
      </c>
      <c r="I193" s="221"/>
      <c r="J193" s="217"/>
      <c r="K193" s="217"/>
      <c r="L193" s="222"/>
      <c r="M193" s="223"/>
      <c r="N193" s="224"/>
      <c r="O193" s="224"/>
      <c r="P193" s="224"/>
      <c r="Q193" s="224"/>
      <c r="R193" s="224"/>
      <c r="S193" s="224"/>
      <c r="T193" s="225"/>
      <c r="AT193" s="226" t="s">
        <v>146</v>
      </c>
      <c r="AU193" s="226" t="s">
        <v>86</v>
      </c>
      <c r="AV193" s="12" t="s">
        <v>86</v>
      </c>
      <c r="AW193" s="12" t="s">
        <v>39</v>
      </c>
      <c r="AX193" s="12" t="s">
        <v>76</v>
      </c>
      <c r="AY193" s="226" t="s">
        <v>135</v>
      </c>
    </row>
    <row r="194" spans="2:65" s="11" customFormat="1" ht="12">
      <c r="B194" s="206"/>
      <c r="C194" s="207"/>
      <c r="D194" s="203" t="s">
        <v>146</v>
      </c>
      <c r="E194" s="208" t="s">
        <v>21</v>
      </c>
      <c r="F194" s="209" t="s">
        <v>294</v>
      </c>
      <c r="G194" s="207"/>
      <c r="H194" s="208" t="s">
        <v>21</v>
      </c>
      <c r="I194" s="210"/>
      <c r="J194" s="207"/>
      <c r="K194" s="207"/>
      <c r="L194" s="211"/>
      <c r="M194" s="212"/>
      <c r="N194" s="213"/>
      <c r="O194" s="213"/>
      <c r="P194" s="213"/>
      <c r="Q194" s="213"/>
      <c r="R194" s="213"/>
      <c r="S194" s="213"/>
      <c r="T194" s="214"/>
      <c r="AT194" s="215" t="s">
        <v>146</v>
      </c>
      <c r="AU194" s="215" t="s">
        <v>86</v>
      </c>
      <c r="AV194" s="11" t="s">
        <v>84</v>
      </c>
      <c r="AW194" s="11" t="s">
        <v>39</v>
      </c>
      <c r="AX194" s="11" t="s">
        <v>76</v>
      </c>
      <c r="AY194" s="215" t="s">
        <v>135</v>
      </c>
    </row>
    <row r="195" spans="2:65" s="12" customFormat="1" ht="12">
      <c r="B195" s="216"/>
      <c r="C195" s="217"/>
      <c r="D195" s="203" t="s">
        <v>146</v>
      </c>
      <c r="E195" s="218" t="s">
        <v>21</v>
      </c>
      <c r="F195" s="219" t="s">
        <v>295</v>
      </c>
      <c r="G195" s="217"/>
      <c r="H195" s="220">
        <v>2.4</v>
      </c>
      <c r="I195" s="221"/>
      <c r="J195" s="217"/>
      <c r="K195" s="217"/>
      <c r="L195" s="222"/>
      <c r="M195" s="223"/>
      <c r="N195" s="224"/>
      <c r="O195" s="224"/>
      <c r="P195" s="224"/>
      <c r="Q195" s="224"/>
      <c r="R195" s="224"/>
      <c r="S195" s="224"/>
      <c r="T195" s="225"/>
      <c r="AT195" s="226" t="s">
        <v>146</v>
      </c>
      <c r="AU195" s="226" t="s">
        <v>86</v>
      </c>
      <c r="AV195" s="12" t="s">
        <v>86</v>
      </c>
      <c r="AW195" s="12" t="s">
        <v>39</v>
      </c>
      <c r="AX195" s="12" t="s">
        <v>76</v>
      </c>
      <c r="AY195" s="226" t="s">
        <v>135</v>
      </c>
    </row>
    <row r="196" spans="2:65" s="13" customFormat="1" ht="12">
      <c r="B196" s="227"/>
      <c r="C196" s="228"/>
      <c r="D196" s="203" t="s">
        <v>146</v>
      </c>
      <c r="E196" s="229" t="s">
        <v>21</v>
      </c>
      <c r="F196" s="230" t="s">
        <v>151</v>
      </c>
      <c r="G196" s="228"/>
      <c r="H196" s="231">
        <v>23.8</v>
      </c>
      <c r="I196" s="232"/>
      <c r="J196" s="228"/>
      <c r="K196" s="228"/>
      <c r="L196" s="233"/>
      <c r="M196" s="234"/>
      <c r="N196" s="235"/>
      <c r="O196" s="235"/>
      <c r="P196" s="235"/>
      <c r="Q196" s="235"/>
      <c r="R196" s="235"/>
      <c r="S196" s="235"/>
      <c r="T196" s="236"/>
      <c r="AT196" s="237" t="s">
        <v>146</v>
      </c>
      <c r="AU196" s="237" t="s">
        <v>86</v>
      </c>
      <c r="AV196" s="13" t="s">
        <v>142</v>
      </c>
      <c r="AW196" s="13" t="s">
        <v>39</v>
      </c>
      <c r="AX196" s="13" t="s">
        <v>84</v>
      </c>
      <c r="AY196" s="237" t="s">
        <v>135</v>
      </c>
    </row>
    <row r="197" spans="2:65" s="10" customFormat="1" ht="29.85" customHeight="1">
      <c r="B197" s="175"/>
      <c r="C197" s="176"/>
      <c r="D197" s="177" t="s">
        <v>75</v>
      </c>
      <c r="E197" s="189" t="s">
        <v>190</v>
      </c>
      <c r="F197" s="189" t="s">
        <v>296</v>
      </c>
      <c r="G197" s="176"/>
      <c r="H197" s="176"/>
      <c r="I197" s="179"/>
      <c r="J197" s="190">
        <f>BK197</f>
        <v>0</v>
      </c>
      <c r="K197" s="176"/>
      <c r="L197" s="181"/>
      <c r="M197" s="182"/>
      <c r="N197" s="183"/>
      <c r="O197" s="183"/>
      <c r="P197" s="184">
        <f>SUM(P198:P202)</f>
        <v>0</v>
      </c>
      <c r="Q197" s="183"/>
      <c r="R197" s="184">
        <f>SUM(R198:R202)</f>
        <v>1.7732000000000001E-2</v>
      </c>
      <c r="S197" s="183"/>
      <c r="T197" s="185">
        <f>SUM(T198:T202)</f>
        <v>0</v>
      </c>
      <c r="AR197" s="186" t="s">
        <v>84</v>
      </c>
      <c r="AT197" s="187" t="s">
        <v>75</v>
      </c>
      <c r="AU197" s="187" t="s">
        <v>84</v>
      </c>
      <c r="AY197" s="186" t="s">
        <v>135</v>
      </c>
      <c r="BK197" s="188">
        <f>SUM(BK198:BK202)</f>
        <v>0</v>
      </c>
    </row>
    <row r="198" spans="2:65" s="1" customFormat="1" ht="25.5" customHeight="1">
      <c r="B198" s="40"/>
      <c r="C198" s="191" t="s">
        <v>297</v>
      </c>
      <c r="D198" s="191" t="s">
        <v>137</v>
      </c>
      <c r="E198" s="192" t="s">
        <v>298</v>
      </c>
      <c r="F198" s="193" t="s">
        <v>299</v>
      </c>
      <c r="G198" s="194" t="s">
        <v>234</v>
      </c>
      <c r="H198" s="195">
        <v>5.2</v>
      </c>
      <c r="I198" s="196"/>
      <c r="J198" s="197">
        <f>ROUND(I198*H198,2)</f>
        <v>0</v>
      </c>
      <c r="K198" s="193" t="s">
        <v>141</v>
      </c>
      <c r="L198" s="60"/>
      <c r="M198" s="198" t="s">
        <v>21</v>
      </c>
      <c r="N198" s="199" t="s">
        <v>47</v>
      </c>
      <c r="O198" s="41"/>
      <c r="P198" s="200">
        <f>O198*H198</f>
        <v>0</v>
      </c>
      <c r="Q198" s="200">
        <v>1.0000000000000001E-5</v>
      </c>
      <c r="R198" s="200">
        <f>Q198*H198</f>
        <v>5.2000000000000004E-5</v>
      </c>
      <c r="S198" s="200">
        <v>0</v>
      </c>
      <c r="T198" s="201">
        <f>S198*H198</f>
        <v>0</v>
      </c>
      <c r="AR198" s="23" t="s">
        <v>142</v>
      </c>
      <c r="AT198" s="23" t="s">
        <v>137</v>
      </c>
      <c r="AU198" s="23" t="s">
        <v>86</v>
      </c>
      <c r="AY198" s="23" t="s">
        <v>135</v>
      </c>
      <c r="BE198" s="202">
        <f>IF(N198="základní",J198,0)</f>
        <v>0</v>
      </c>
      <c r="BF198" s="202">
        <f>IF(N198="snížená",J198,0)</f>
        <v>0</v>
      </c>
      <c r="BG198" s="202">
        <f>IF(N198="zákl. přenesená",J198,0)</f>
        <v>0</v>
      </c>
      <c r="BH198" s="202">
        <f>IF(N198="sníž. přenesená",J198,0)</f>
        <v>0</v>
      </c>
      <c r="BI198" s="202">
        <f>IF(N198="nulová",J198,0)</f>
        <v>0</v>
      </c>
      <c r="BJ198" s="23" t="s">
        <v>84</v>
      </c>
      <c r="BK198" s="202">
        <f>ROUND(I198*H198,2)</f>
        <v>0</v>
      </c>
      <c r="BL198" s="23" t="s">
        <v>142</v>
      </c>
      <c r="BM198" s="23" t="s">
        <v>300</v>
      </c>
    </row>
    <row r="199" spans="2:65" s="1" customFormat="1" ht="96">
      <c r="B199" s="40"/>
      <c r="C199" s="62"/>
      <c r="D199" s="203" t="s">
        <v>144</v>
      </c>
      <c r="E199" s="62"/>
      <c r="F199" s="204" t="s">
        <v>301</v>
      </c>
      <c r="G199" s="62"/>
      <c r="H199" s="62"/>
      <c r="I199" s="162"/>
      <c r="J199" s="62"/>
      <c r="K199" s="62"/>
      <c r="L199" s="60"/>
      <c r="M199" s="205"/>
      <c r="N199" s="41"/>
      <c r="O199" s="41"/>
      <c r="P199" s="41"/>
      <c r="Q199" s="41"/>
      <c r="R199" s="41"/>
      <c r="S199" s="41"/>
      <c r="T199" s="77"/>
      <c r="AT199" s="23" t="s">
        <v>144</v>
      </c>
      <c r="AU199" s="23" t="s">
        <v>86</v>
      </c>
    </row>
    <row r="200" spans="2:65" s="11" customFormat="1" ht="12">
      <c r="B200" s="206"/>
      <c r="C200" s="207"/>
      <c r="D200" s="203" t="s">
        <v>146</v>
      </c>
      <c r="E200" s="208" t="s">
        <v>21</v>
      </c>
      <c r="F200" s="209" t="s">
        <v>302</v>
      </c>
      <c r="G200" s="207"/>
      <c r="H200" s="208" t="s">
        <v>21</v>
      </c>
      <c r="I200" s="210"/>
      <c r="J200" s="207"/>
      <c r="K200" s="207"/>
      <c r="L200" s="211"/>
      <c r="M200" s="212"/>
      <c r="N200" s="213"/>
      <c r="O200" s="213"/>
      <c r="P200" s="213"/>
      <c r="Q200" s="213"/>
      <c r="R200" s="213"/>
      <c r="S200" s="213"/>
      <c r="T200" s="214"/>
      <c r="AT200" s="215" t="s">
        <v>146</v>
      </c>
      <c r="AU200" s="215" t="s">
        <v>86</v>
      </c>
      <c r="AV200" s="11" t="s">
        <v>84</v>
      </c>
      <c r="AW200" s="11" t="s">
        <v>39</v>
      </c>
      <c r="AX200" s="11" t="s">
        <v>76</v>
      </c>
      <c r="AY200" s="215" t="s">
        <v>135</v>
      </c>
    </row>
    <row r="201" spans="2:65" s="12" customFormat="1" ht="12">
      <c r="B201" s="216"/>
      <c r="C201" s="217"/>
      <c r="D201" s="203" t="s">
        <v>146</v>
      </c>
      <c r="E201" s="218" t="s">
        <v>21</v>
      </c>
      <c r="F201" s="219" t="s">
        <v>303</v>
      </c>
      <c r="G201" s="217"/>
      <c r="H201" s="220">
        <v>5.2</v>
      </c>
      <c r="I201" s="221"/>
      <c r="J201" s="217"/>
      <c r="K201" s="217"/>
      <c r="L201" s="222"/>
      <c r="M201" s="223"/>
      <c r="N201" s="224"/>
      <c r="O201" s="224"/>
      <c r="P201" s="224"/>
      <c r="Q201" s="224"/>
      <c r="R201" s="224"/>
      <c r="S201" s="224"/>
      <c r="T201" s="225"/>
      <c r="AT201" s="226" t="s">
        <v>146</v>
      </c>
      <c r="AU201" s="226" t="s">
        <v>86</v>
      </c>
      <c r="AV201" s="12" t="s">
        <v>86</v>
      </c>
      <c r="AW201" s="12" t="s">
        <v>39</v>
      </c>
      <c r="AX201" s="12" t="s">
        <v>84</v>
      </c>
      <c r="AY201" s="226" t="s">
        <v>135</v>
      </c>
    </row>
    <row r="202" spans="2:65" s="1" customFormat="1" ht="16.5" customHeight="1">
      <c r="B202" s="40"/>
      <c r="C202" s="238" t="s">
        <v>304</v>
      </c>
      <c r="D202" s="238" t="s">
        <v>198</v>
      </c>
      <c r="E202" s="239" t="s">
        <v>305</v>
      </c>
      <c r="F202" s="240" t="s">
        <v>306</v>
      </c>
      <c r="G202" s="241" t="s">
        <v>307</v>
      </c>
      <c r="H202" s="242">
        <v>4</v>
      </c>
      <c r="I202" s="243"/>
      <c r="J202" s="244">
        <f>ROUND(I202*H202,2)</f>
        <v>0</v>
      </c>
      <c r="K202" s="240" t="s">
        <v>141</v>
      </c>
      <c r="L202" s="245"/>
      <c r="M202" s="246" t="s">
        <v>21</v>
      </c>
      <c r="N202" s="247" t="s">
        <v>47</v>
      </c>
      <c r="O202" s="41"/>
      <c r="P202" s="200">
        <f>O202*H202</f>
        <v>0</v>
      </c>
      <c r="Q202" s="200">
        <v>4.4200000000000003E-3</v>
      </c>
      <c r="R202" s="200">
        <f>Q202*H202</f>
        <v>1.7680000000000001E-2</v>
      </c>
      <c r="S202" s="200">
        <v>0</v>
      </c>
      <c r="T202" s="201">
        <f>S202*H202</f>
        <v>0</v>
      </c>
      <c r="AR202" s="23" t="s">
        <v>190</v>
      </c>
      <c r="AT202" s="23" t="s">
        <v>198</v>
      </c>
      <c r="AU202" s="23" t="s">
        <v>86</v>
      </c>
      <c r="AY202" s="23" t="s">
        <v>135</v>
      </c>
      <c r="BE202" s="202">
        <f>IF(N202="základní",J202,0)</f>
        <v>0</v>
      </c>
      <c r="BF202" s="202">
        <f>IF(N202="snížená",J202,0)</f>
        <v>0</v>
      </c>
      <c r="BG202" s="202">
        <f>IF(N202="zákl. přenesená",J202,0)</f>
        <v>0</v>
      </c>
      <c r="BH202" s="202">
        <f>IF(N202="sníž. přenesená",J202,0)</f>
        <v>0</v>
      </c>
      <c r="BI202" s="202">
        <f>IF(N202="nulová",J202,0)</f>
        <v>0</v>
      </c>
      <c r="BJ202" s="23" t="s">
        <v>84</v>
      </c>
      <c r="BK202" s="202">
        <f>ROUND(I202*H202,2)</f>
        <v>0</v>
      </c>
      <c r="BL202" s="23" t="s">
        <v>142</v>
      </c>
      <c r="BM202" s="23" t="s">
        <v>308</v>
      </c>
    </row>
    <row r="203" spans="2:65" s="10" customFormat="1" ht="29.85" customHeight="1">
      <c r="B203" s="175"/>
      <c r="C203" s="176"/>
      <c r="D203" s="177" t="s">
        <v>75</v>
      </c>
      <c r="E203" s="189" t="s">
        <v>197</v>
      </c>
      <c r="F203" s="189" t="s">
        <v>309</v>
      </c>
      <c r="G203" s="176"/>
      <c r="H203" s="176"/>
      <c r="I203" s="179"/>
      <c r="J203" s="190">
        <f>BK203</f>
        <v>0</v>
      </c>
      <c r="K203" s="176"/>
      <c r="L203" s="181"/>
      <c r="M203" s="182"/>
      <c r="N203" s="183"/>
      <c r="O203" s="183"/>
      <c r="P203" s="184">
        <f>SUM(P204:P255)</f>
        <v>0</v>
      </c>
      <c r="Q203" s="183"/>
      <c r="R203" s="184">
        <f>SUM(R204:R255)</f>
        <v>8.7766610000000007</v>
      </c>
      <c r="S203" s="183"/>
      <c r="T203" s="185">
        <f>SUM(T204:T255)</f>
        <v>69.259299999999996</v>
      </c>
      <c r="AR203" s="186" t="s">
        <v>84</v>
      </c>
      <c r="AT203" s="187" t="s">
        <v>75</v>
      </c>
      <c r="AU203" s="187" t="s">
        <v>84</v>
      </c>
      <c r="AY203" s="186" t="s">
        <v>135</v>
      </c>
      <c r="BK203" s="188">
        <f>SUM(BK204:BK255)</f>
        <v>0</v>
      </c>
    </row>
    <row r="204" spans="2:65" s="1" customFormat="1" ht="25.5" customHeight="1">
      <c r="B204" s="40"/>
      <c r="C204" s="191" t="s">
        <v>310</v>
      </c>
      <c r="D204" s="191" t="s">
        <v>137</v>
      </c>
      <c r="E204" s="192" t="s">
        <v>311</v>
      </c>
      <c r="F204" s="193" t="s">
        <v>312</v>
      </c>
      <c r="G204" s="194" t="s">
        <v>307</v>
      </c>
      <c r="H204" s="195">
        <v>6</v>
      </c>
      <c r="I204" s="196"/>
      <c r="J204" s="197">
        <f>ROUND(I204*H204,2)</f>
        <v>0</v>
      </c>
      <c r="K204" s="193" t="s">
        <v>141</v>
      </c>
      <c r="L204" s="60"/>
      <c r="M204" s="198" t="s">
        <v>21</v>
      </c>
      <c r="N204" s="199" t="s">
        <v>47</v>
      </c>
      <c r="O204" s="41"/>
      <c r="P204" s="200">
        <f>O204*H204</f>
        <v>0</v>
      </c>
      <c r="Q204" s="200">
        <v>0</v>
      </c>
      <c r="R204" s="200">
        <f>Q204*H204</f>
        <v>0</v>
      </c>
      <c r="S204" s="200">
        <v>0</v>
      </c>
      <c r="T204" s="201">
        <f>S204*H204</f>
        <v>0</v>
      </c>
      <c r="AR204" s="23" t="s">
        <v>142</v>
      </c>
      <c r="AT204" s="23" t="s">
        <v>137</v>
      </c>
      <c r="AU204" s="23" t="s">
        <v>86</v>
      </c>
      <c r="AY204" s="23" t="s">
        <v>135</v>
      </c>
      <c r="BE204" s="202">
        <f>IF(N204="základní",J204,0)</f>
        <v>0</v>
      </c>
      <c r="BF204" s="202">
        <f>IF(N204="snížená",J204,0)</f>
        <v>0</v>
      </c>
      <c r="BG204" s="202">
        <f>IF(N204="zákl. přenesená",J204,0)</f>
        <v>0</v>
      </c>
      <c r="BH204" s="202">
        <f>IF(N204="sníž. přenesená",J204,0)</f>
        <v>0</v>
      </c>
      <c r="BI204" s="202">
        <f>IF(N204="nulová",J204,0)</f>
        <v>0</v>
      </c>
      <c r="BJ204" s="23" t="s">
        <v>84</v>
      </c>
      <c r="BK204" s="202">
        <f>ROUND(I204*H204,2)</f>
        <v>0</v>
      </c>
      <c r="BL204" s="23" t="s">
        <v>142</v>
      </c>
      <c r="BM204" s="23" t="s">
        <v>313</v>
      </c>
    </row>
    <row r="205" spans="2:65" s="1" customFormat="1" ht="36">
      <c r="B205" s="40"/>
      <c r="C205" s="62"/>
      <c r="D205" s="203" t="s">
        <v>144</v>
      </c>
      <c r="E205" s="62"/>
      <c r="F205" s="204" t="s">
        <v>314</v>
      </c>
      <c r="G205" s="62"/>
      <c r="H205" s="62"/>
      <c r="I205" s="162"/>
      <c r="J205" s="62"/>
      <c r="K205" s="62"/>
      <c r="L205" s="60"/>
      <c r="M205" s="205"/>
      <c r="N205" s="41"/>
      <c r="O205" s="41"/>
      <c r="P205" s="41"/>
      <c r="Q205" s="41"/>
      <c r="R205" s="41"/>
      <c r="S205" s="41"/>
      <c r="T205" s="77"/>
      <c r="AT205" s="23" t="s">
        <v>144</v>
      </c>
      <c r="AU205" s="23" t="s">
        <v>86</v>
      </c>
    </row>
    <row r="206" spans="2:65" s="11" customFormat="1" ht="12">
      <c r="B206" s="206"/>
      <c r="C206" s="207"/>
      <c r="D206" s="203" t="s">
        <v>146</v>
      </c>
      <c r="E206" s="208" t="s">
        <v>21</v>
      </c>
      <c r="F206" s="209" t="s">
        <v>315</v>
      </c>
      <c r="G206" s="207"/>
      <c r="H206" s="208" t="s">
        <v>21</v>
      </c>
      <c r="I206" s="210"/>
      <c r="J206" s="207"/>
      <c r="K206" s="207"/>
      <c r="L206" s="211"/>
      <c r="M206" s="212"/>
      <c r="N206" s="213"/>
      <c r="O206" s="213"/>
      <c r="P206" s="213"/>
      <c r="Q206" s="213"/>
      <c r="R206" s="213"/>
      <c r="S206" s="213"/>
      <c r="T206" s="214"/>
      <c r="AT206" s="215" t="s">
        <v>146</v>
      </c>
      <c r="AU206" s="215" t="s">
        <v>86</v>
      </c>
      <c r="AV206" s="11" t="s">
        <v>84</v>
      </c>
      <c r="AW206" s="11" t="s">
        <v>39</v>
      </c>
      <c r="AX206" s="11" t="s">
        <v>76</v>
      </c>
      <c r="AY206" s="215" t="s">
        <v>135</v>
      </c>
    </row>
    <row r="207" spans="2:65" s="12" customFormat="1" ht="24">
      <c r="B207" s="216"/>
      <c r="C207" s="217"/>
      <c r="D207" s="203" t="s">
        <v>146</v>
      </c>
      <c r="E207" s="218" t="s">
        <v>21</v>
      </c>
      <c r="F207" s="219" t="s">
        <v>316</v>
      </c>
      <c r="G207" s="217"/>
      <c r="H207" s="220">
        <v>6</v>
      </c>
      <c r="I207" s="221"/>
      <c r="J207" s="217"/>
      <c r="K207" s="217"/>
      <c r="L207" s="222"/>
      <c r="M207" s="223"/>
      <c r="N207" s="224"/>
      <c r="O207" s="224"/>
      <c r="P207" s="224"/>
      <c r="Q207" s="224"/>
      <c r="R207" s="224"/>
      <c r="S207" s="224"/>
      <c r="T207" s="225"/>
      <c r="AT207" s="226" t="s">
        <v>146</v>
      </c>
      <c r="AU207" s="226" t="s">
        <v>86</v>
      </c>
      <c r="AV207" s="12" t="s">
        <v>86</v>
      </c>
      <c r="AW207" s="12" t="s">
        <v>39</v>
      </c>
      <c r="AX207" s="12" t="s">
        <v>84</v>
      </c>
      <c r="AY207" s="226" t="s">
        <v>135</v>
      </c>
    </row>
    <row r="208" spans="2:65" s="1" customFormat="1" ht="25.5" customHeight="1">
      <c r="B208" s="40"/>
      <c r="C208" s="191" t="s">
        <v>317</v>
      </c>
      <c r="D208" s="191" t="s">
        <v>137</v>
      </c>
      <c r="E208" s="192" t="s">
        <v>318</v>
      </c>
      <c r="F208" s="193" t="s">
        <v>319</v>
      </c>
      <c r="G208" s="194" t="s">
        <v>307</v>
      </c>
      <c r="H208" s="195">
        <v>300</v>
      </c>
      <c r="I208" s="196"/>
      <c r="J208" s="197">
        <f>ROUND(I208*H208,2)</f>
        <v>0</v>
      </c>
      <c r="K208" s="193" t="s">
        <v>141</v>
      </c>
      <c r="L208" s="60"/>
      <c r="M208" s="198" t="s">
        <v>21</v>
      </c>
      <c r="N208" s="199" t="s">
        <v>47</v>
      </c>
      <c r="O208" s="41"/>
      <c r="P208" s="200">
        <f>O208*H208</f>
        <v>0</v>
      </c>
      <c r="Q208" s="200">
        <v>0</v>
      </c>
      <c r="R208" s="200">
        <f>Q208*H208</f>
        <v>0</v>
      </c>
      <c r="S208" s="200">
        <v>0</v>
      </c>
      <c r="T208" s="201">
        <f>S208*H208</f>
        <v>0</v>
      </c>
      <c r="AR208" s="23" t="s">
        <v>142</v>
      </c>
      <c r="AT208" s="23" t="s">
        <v>137</v>
      </c>
      <c r="AU208" s="23" t="s">
        <v>86</v>
      </c>
      <c r="AY208" s="23" t="s">
        <v>135</v>
      </c>
      <c r="BE208" s="202">
        <f>IF(N208="základní",J208,0)</f>
        <v>0</v>
      </c>
      <c r="BF208" s="202">
        <f>IF(N208="snížená",J208,0)</f>
        <v>0</v>
      </c>
      <c r="BG208" s="202">
        <f>IF(N208="zákl. přenesená",J208,0)</f>
        <v>0</v>
      </c>
      <c r="BH208" s="202">
        <f>IF(N208="sníž. přenesená",J208,0)</f>
        <v>0</v>
      </c>
      <c r="BI208" s="202">
        <f>IF(N208="nulová",J208,0)</f>
        <v>0</v>
      </c>
      <c r="BJ208" s="23" t="s">
        <v>84</v>
      </c>
      <c r="BK208" s="202">
        <f>ROUND(I208*H208,2)</f>
        <v>0</v>
      </c>
      <c r="BL208" s="23" t="s">
        <v>142</v>
      </c>
      <c r="BM208" s="23" t="s">
        <v>320</v>
      </c>
    </row>
    <row r="209" spans="2:65" s="1" customFormat="1" ht="36">
      <c r="B209" s="40"/>
      <c r="C209" s="62"/>
      <c r="D209" s="203" t="s">
        <v>144</v>
      </c>
      <c r="E209" s="62"/>
      <c r="F209" s="204" t="s">
        <v>314</v>
      </c>
      <c r="G209" s="62"/>
      <c r="H209" s="62"/>
      <c r="I209" s="162"/>
      <c r="J209" s="62"/>
      <c r="K209" s="62"/>
      <c r="L209" s="60"/>
      <c r="M209" s="205"/>
      <c r="N209" s="41"/>
      <c r="O209" s="41"/>
      <c r="P209" s="41"/>
      <c r="Q209" s="41"/>
      <c r="R209" s="41"/>
      <c r="S209" s="41"/>
      <c r="T209" s="77"/>
      <c r="AT209" s="23" t="s">
        <v>144</v>
      </c>
      <c r="AU209" s="23" t="s">
        <v>86</v>
      </c>
    </row>
    <row r="210" spans="2:65" s="12" customFormat="1" ht="12">
      <c r="B210" s="216"/>
      <c r="C210" s="217"/>
      <c r="D210" s="203" t="s">
        <v>146</v>
      </c>
      <c r="E210" s="218" t="s">
        <v>21</v>
      </c>
      <c r="F210" s="219" t="s">
        <v>321</v>
      </c>
      <c r="G210" s="217"/>
      <c r="H210" s="220">
        <v>300</v>
      </c>
      <c r="I210" s="221"/>
      <c r="J210" s="217"/>
      <c r="K210" s="217"/>
      <c r="L210" s="222"/>
      <c r="M210" s="223"/>
      <c r="N210" s="224"/>
      <c r="O210" s="224"/>
      <c r="P210" s="224"/>
      <c r="Q210" s="224"/>
      <c r="R210" s="224"/>
      <c r="S210" s="224"/>
      <c r="T210" s="225"/>
      <c r="AT210" s="226" t="s">
        <v>146</v>
      </c>
      <c r="AU210" s="226" t="s">
        <v>86</v>
      </c>
      <c r="AV210" s="12" t="s">
        <v>86</v>
      </c>
      <c r="AW210" s="12" t="s">
        <v>39</v>
      </c>
      <c r="AX210" s="12" t="s">
        <v>84</v>
      </c>
      <c r="AY210" s="226" t="s">
        <v>135</v>
      </c>
    </row>
    <row r="211" spans="2:65" s="1" customFormat="1" ht="16.5" customHeight="1">
      <c r="B211" s="40"/>
      <c r="C211" s="191" t="s">
        <v>322</v>
      </c>
      <c r="D211" s="191" t="s">
        <v>137</v>
      </c>
      <c r="E211" s="192" t="s">
        <v>323</v>
      </c>
      <c r="F211" s="193" t="s">
        <v>324</v>
      </c>
      <c r="G211" s="194" t="s">
        <v>307</v>
      </c>
      <c r="H211" s="195">
        <v>2</v>
      </c>
      <c r="I211" s="196"/>
      <c r="J211" s="197">
        <f>ROUND(I211*H211,2)</f>
        <v>0</v>
      </c>
      <c r="K211" s="193" t="s">
        <v>141</v>
      </c>
      <c r="L211" s="60"/>
      <c r="M211" s="198" t="s">
        <v>21</v>
      </c>
      <c r="N211" s="199" t="s">
        <v>47</v>
      </c>
      <c r="O211" s="41"/>
      <c r="P211" s="200">
        <f>O211*H211</f>
        <v>0</v>
      </c>
      <c r="Q211" s="200">
        <v>0</v>
      </c>
      <c r="R211" s="200">
        <f>Q211*H211</f>
        <v>0</v>
      </c>
      <c r="S211" s="200">
        <v>0</v>
      </c>
      <c r="T211" s="201">
        <f>S211*H211</f>
        <v>0</v>
      </c>
      <c r="AR211" s="23" t="s">
        <v>142</v>
      </c>
      <c r="AT211" s="23" t="s">
        <v>137</v>
      </c>
      <c r="AU211" s="23" t="s">
        <v>86</v>
      </c>
      <c r="AY211" s="23" t="s">
        <v>135</v>
      </c>
      <c r="BE211" s="202">
        <f>IF(N211="základní",J211,0)</f>
        <v>0</v>
      </c>
      <c r="BF211" s="202">
        <f>IF(N211="snížená",J211,0)</f>
        <v>0</v>
      </c>
      <c r="BG211" s="202">
        <f>IF(N211="zákl. přenesená",J211,0)</f>
        <v>0</v>
      </c>
      <c r="BH211" s="202">
        <f>IF(N211="sníž. přenesená",J211,0)</f>
        <v>0</v>
      </c>
      <c r="BI211" s="202">
        <f>IF(N211="nulová",J211,0)</f>
        <v>0</v>
      </c>
      <c r="BJ211" s="23" t="s">
        <v>84</v>
      </c>
      <c r="BK211" s="202">
        <f>ROUND(I211*H211,2)</f>
        <v>0</v>
      </c>
      <c r="BL211" s="23" t="s">
        <v>142</v>
      </c>
      <c r="BM211" s="23" t="s">
        <v>325</v>
      </c>
    </row>
    <row r="212" spans="2:65" s="1" customFormat="1" ht="48">
      <c r="B212" s="40"/>
      <c r="C212" s="62"/>
      <c r="D212" s="203" t="s">
        <v>144</v>
      </c>
      <c r="E212" s="62"/>
      <c r="F212" s="204" t="s">
        <v>326</v>
      </c>
      <c r="G212" s="62"/>
      <c r="H212" s="62"/>
      <c r="I212" s="162"/>
      <c r="J212" s="62"/>
      <c r="K212" s="62"/>
      <c r="L212" s="60"/>
      <c r="M212" s="205"/>
      <c r="N212" s="41"/>
      <c r="O212" s="41"/>
      <c r="P212" s="41"/>
      <c r="Q212" s="41"/>
      <c r="R212" s="41"/>
      <c r="S212" s="41"/>
      <c r="T212" s="77"/>
      <c r="AT212" s="23" t="s">
        <v>144</v>
      </c>
      <c r="AU212" s="23" t="s">
        <v>86</v>
      </c>
    </row>
    <row r="213" spans="2:65" s="11" customFormat="1" ht="12">
      <c r="B213" s="206"/>
      <c r="C213" s="207"/>
      <c r="D213" s="203" t="s">
        <v>146</v>
      </c>
      <c r="E213" s="208" t="s">
        <v>21</v>
      </c>
      <c r="F213" s="209" t="s">
        <v>327</v>
      </c>
      <c r="G213" s="207"/>
      <c r="H213" s="208" t="s">
        <v>21</v>
      </c>
      <c r="I213" s="210"/>
      <c r="J213" s="207"/>
      <c r="K213" s="207"/>
      <c r="L213" s="211"/>
      <c r="M213" s="212"/>
      <c r="N213" s="213"/>
      <c r="O213" s="213"/>
      <c r="P213" s="213"/>
      <c r="Q213" s="213"/>
      <c r="R213" s="213"/>
      <c r="S213" s="213"/>
      <c r="T213" s="214"/>
      <c r="AT213" s="215" t="s">
        <v>146</v>
      </c>
      <c r="AU213" s="215" t="s">
        <v>86</v>
      </c>
      <c r="AV213" s="11" t="s">
        <v>84</v>
      </c>
      <c r="AW213" s="11" t="s">
        <v>39</v>
      </c>
      <c r="AX213" s="11" t="s">
        <v>76</v>
      </c>
      <c r="AY213" s="215" t="s">
        <v>135</v>
      </c>
    </row>
    <row r="214" spans="2:65" s="12" customFormat="1" ht="12">
      <c r="B214" s="216"/>
      <c r="C214" s="217"/>
      <c r="D214" s="203" t="s">
        <v>146</v>
      </c>
      <c r="E214" s="218" t="s">
        <v>21</v>
      </c>
      <c r="F214" s="219" t="s">
        <v>86</v>
      </c>
      <c r="G214" s="217"/>
      <c r="H214" s="220">
        <v>2</v>
      </c>
      <c r="I214" s="221"/>
      <c r="J214" s="217"/>
      <c r="K214" s="217"/>
      <c r="L214" s="222"/>
      <c r="M214" s="223"/>
      <c r="N214" s="224"/>
      <c r="O214" s="224"/>
      <c r="P214" s="224"/>
      <c r="Q214" s="224"/>
      <c r="R214" s="224"/>
      <c r="S214" s="224"/>
      <c r="T214" s="225"/>
      <c r="AT214" s="226" t="s">
        <v>146</v>
      </c>
      <c r="AU214" s="226" t="s">
        <v>86</v>
      </c>
      <c r="AV214" s="12" t="s">
        <v>86</v>
      </c>
      <c r="AW214" s="12" t="s">
        <v>39</v>
      </c>
      <c r="AX214" s="12" t="s">
        <v>84</v>
      </c>
      <c r="AY214" s="226" t="s">
        <v>135</v>
      </c>
    </row>
    <row r="215" spans="2:65" s="1" customFormat="1" ht="25.5" customHeight="1">
      <c r="B215" s="40"/>
      <c r="C215" s="191" t="s">
        <v>328</v>
      </c>
      <c r="D215" s="191" t="s">
        <v>137</v>
      </c>
      <c r="E215" s="192" t="s">
        <v>329</v>
      </c>
      <c r="F215" s="193" t="s">
        <v>330</v>
      </c>
      <c r="G215" s="194" t="s">
        <v>307</v>
      </c>
      <c r="H215" s="195">
        <v>100</v>
      </c>
      <c r="I215" s="196"/>
      <c r="J215" s="197">
        <f>ROUND(I215*H215,2)</f>
        <v>0</v>
      </c>
      <c r="K215" s="193" t="s">
        <v>141</v>
      </c>
      <c r="L215" s="60"/>
      <c r="M215" s="198" t="s">
        <v>21</v>
      </c>
      <c r="N215" s="199" t="s">
        <v>47</v>
      </c>
      <c r="O215" s="41"/>
      <c r="P215" s="200">
        <f>O215*H215</f>
        <v>0</v>
      </c>
      <c r="Q215" s="200">
        <v>0</v>
      </c>
      <c r="R215" s="200">
        <f>Q215*H215</f>
        <v>0</v>
      </c>
      <c r="S215" s="200">
        <v>0</v>
      </c>
      <c r="T215" s="201">
        <f>S215*H215</f>
        <v>0</v>
      </c>
      <c r="AR215" s="23" t="s">
        <v>142</v>
      </c>
      <c r="AT215" s="23" t="s">
        <v>137</v>
      </c>
      <c r="AU215" s="23" t="s">
        <v>86</v>
      </c>
      <c r="AY215" s="23" t="s">
        <v>135</v>
      </c>
      <c r="BE215" s="202">
        <f>IF(N215="základní",J215,0)</f>
        <v>0</v>
      </c>
      <c r="BF215" s="202">
        <f>IF(N215="snížená",J215,0)</f>
        <v>0</v>
      </c>
      <c r="BG215" s="202">
        <f>IF(N215="zákl. přenesená",J215,0)</f>
        <v>0</v>
      </c>
      <c r="BH215" s="202">
        <f>IF(N215="sníž. přenesená",J215,0)</f>
        <v>0</v>
      </c>
      <c r="BI215" s="202">
        <f>IF(N215="nulová",J215,0)</f>
        <v>0</v>
      </c>
      <c r="BJ215" s="23" t="s">
        <v>84</v>
      </c>
      <c r="BK215" s="202">
        <f>ROUND(I215*H215,2)</f>
        <v>0</v>
      </c>
      <c r="BL215" s="23" t="s">
        <v>142</v>
      </c>
      <c r="BM215" s="23" t="s">
        <v>331</v>
      </c>
    </row>
    <row r="216" spans="2:65" s="1" customFormat="1" ht="48">
      <c r="B216" s="40"/>
      <c r="C216" s="62"/>
      <c r="D216" s="203" t="s">
        <v>144</v>
      </c>
      <c r="E216" s="62"/>
      <c r="F216" s="204" t="s">
        <v>326</v>
      </c>
      <c r="G216" s="62"/>
      <c r="H216" s="62"/>
      <c r="I216" s="162"/>
      <c r="J216" s="62"/>
      <c r="K216" s="62"/>
      <c r="L216" s="60"/>
      <c r="M216" s="205"/>
      <c r="N216" s="41"/>
      <c r="O216" s="41"/>
      <c r="P216" s="41"/>
      <c r="Q216" s="41"/>
      <c r="R216" s="41"/>
      <c r="S216" s="41"/>
      <c r="T216" s="77"/>
      <c r="AT216" s="23" t="s">
        <v>144</v>
      </c>
      <c r="AU216" s="23" t="s">
        <v>86</v>
      </c>
    </row>
    <row r="217" spans="2:65" s="12" customFormat="1" ht="12">
      <c r="B217" s="216"/>
      <c r="C217" s="217"/>
      <c r="D217" s="203" t="s">
        <v>146</v>
      </c>
      <c r="E217" s="218" t="s">
        <v>21</v>
      </c>
      <c r="F217" s="219" t="s">
        <v>332</v>
      </c>
      <c r="G217" s="217"/>
      <c r="H217" s="220">
        <v>100</v>
      </c>
      <c r="I217" s="221"/>
      <c r="J217" s="217"/>
      <c r="K217" s="217"/>
      <c r="L217" s="222"/>
      <c r="M217" s="223"/>
      <c r="N217" s="224"/>
      <c r="O217" s="224"/>
      <c r="P217" s="224"/>
      <c r="Q217" s="224"/>
      <c r="R217" s="224"/>
      <c r="S217" s="224"/>
      <c r="T217" s="225"/>
      <c r="AT217" s="226" t="s">
        <v>146</v>
      </c>
      <c r="AU217" s="226" t="s">
        <v>86</v>
      </c>
      <c r="AV217" s="12" t="s">
        <v>86</v>
      </c>
      <c r="AW217" s="12" t="s">
        <v>39</v>
      </c>
      <c r="AX217" s="12" t="s">
        <v>84</v>
      </c>
      <c r="AY217" s="226" t="s">
        <v>135</v>
      </c>
    </row>
    <row r="218" spans="2:65" s="1" customFormat="1" ht="16.5" customHeight="1">
      <c r="B218" s="40"/>
      <c r="C218" s="191" t="s">
        <v>333</v>
      </c>
      <c r="D218" s="191" t="s">
        <v>137</v>
      </c>
      <c r="E218" s="192" t="s">
        <v>334</v>
      </c>
      <c r="F218" s="193" t="s">
        <v>335</v>
      </c>
      <c r="G218" s="194" t="s">
        <v>140</v>
      </c>
      <c r="H218" s="195">
        <v>238</v>
      </c>
      <c r="I218" s="196"/>
      <c r="J218" s="197">
        <f>ROUND(I218*H218,2)</f>
        <v>0</v>
      </c>
      <c r="K218" s="193" t="s">
        <v>141</v>
      </c>
      <c r="L218" s="60"/>
      <c r="M218" s="198" t="s">
        <v>21</v>
      </c>
      <c r="N218" s="199" t="s">
        <v>47</v>
      </c>
      <c r="O218" s="41"/>
      <c r="P218" s="200">
        <f>O218*H218</f>
        <v>0</v>
      </c>
      <c r="Q218" s="200">
        <v>0</v>
      </c>
      <c r="R218" s="200">
        <f>Q218*H218</f>
        <v>0</v>
      </c>
      <c r="S218" s="200">
        <v>2.9999999999999997E-4</v>
      </c>
      <c r="T218" s="201">
        <f>S218*H218</f>
        <v>7.1399999999999991E-2</v>
      </c>
      <c r="AR218" s="23" t="s">
        <v>142</v>
      </c>
      <c r="AT218" s="23" t="s">
        <v>137</v>
      </c>
      <c r="AU218" s="23" t="s">
        <v>86</v>
      </c>
      <c r="AY218" s="23" t="s">
        <v>135</v>
      </c>
      <c r="BE218" s="202">
        <f>IF(N218="základní",J218,0)</f>
        <v>0</v>
      </c>
      <c r="BF218" s="202">
        <f>IF(N218="snížená",J218,0)</f>
        <v>0</v>
      </c>
      <c r="BG218" s="202">
        <f>IF(N218="zákl. přenesená",J218,0)</f>
        <v>0</v>
      </c>
      <c r="BH218" s="202">
        <f>IF(N218="sníž. přenesená",J218,0)</f>
        <v>0</v>
      </c>
      <c r="BI218" s="202">
        <f>IF(N218="nulová",J218,0)</f>
        <v>0</v>
      </c>
      <c r="BJ218" s="23" t="s">
        <v>84</v>
      </c>
      <c r="BK218" s="202">
        <f>ROUND(I218*H218,2)</f>
        <v>0</v>
      </c>
      <c r="BL218" s="23" t="s">
        <v>142</v>
      </c>
      <c r="BM218" s="23" t="s">
        <v>336</v>
      </c>
    </row>
    <row r="219" spans="2:65" s="1" customFormat="1" ht="36">
      <c r="B219" s="40"/>
      <c r="C219" s="62"/>
      <c r="D219" s="203" t="s">
        <v>144</v>
      </c>
      <c r="E219" s="62"/>
      <c r="F219" s="204" t="s">
        <v>337</v>
      </c>
      <c r="G219" s="62"/>
      <c r="H219" s="62"/>
      <c r="I219" s="162"/>
      <c r="J219" s="62"/>
      <c r="K219" s="62"/>
      <c r="L219" s="60"/>
      <c r="M219" s="205"/>
      <c r="N219" s="41"/>
      <c r="O219" s="41"/>
      <c r="P219" s="41"/>
      <c r="Q219" s="41"/>
      <c r="R219" s="41"/>
      <c r="S219" s="41"/>
      <c r="T219" s="77"/>
      <c r="AT219" s="23" t="s">
        <v>144</v>
      </c>
      <c r="AU219" s="23" t="s">
        <v>86</v>
      </c>
    </row>
    <row r="220" spans="2:65" s="11" customFormat="1" ht="12">
      <c r="B220" s="206"/>
      <c r="C220" s="207"/>
      <c r="D220" s="203" t="s">
        <v>146</v>
      </c>
      <c r="E220" s="208" t="s">
        <v>21</v>
      </c>
      <c r="F220" s="209" t="s">
        <v>338</v>
      </c>
      <c r="G220" s="207"/>
      <c r="H220" s="208" t="s">
        <v>21</v>
      </c>
      <c r="I220" s="210"/>
      <c r="J220" s="207"/>
      <c r="K220" s="207"/>
      <c r="L220" s="211"/>
      <c r="M220" s="212"/>
      <c r="N220" s="213"/>
      <c r="O220" s="213"/>
      <c r="P220" s="213"/>
      <c r="Q220" s="213"/>
      <c r="R220" s="213"/>
      <c r="S220" s="213"/>
      <c r="T220" s="214"/>
      <c r="AT220" s="215" t="s">
        <v>146</v>
      </c>
      <c r="AU220" s="215" t="s">
        <v>86</v>
      </c>
      <c r="AV220" s="11" t="s">
        <v>84</v>
      </c>
      <c r="AW220" s="11" t="s">
        <v>39</v>
      </c>
      <c r="AX220" s="11" t="s">
        <v>76</v>
      </c>
      <c r="AY220" s="215" t="s">
        <v>135</v>
      </c>
    </row>
    <row r="221" spans="2:65" s="12" customFormat="1" ht="12">
      <c r="B221" s="216"/>
      <c r="C221" s="217"/>
      <c r="D221" s="203" t="s">
        <v>146</v>
      </c>
      <c r="E221" s="218" t="s">
        <v>21</v>
      </c>
      <c r="F221" s="219" t="s">
        <v>339</v>
      </c>
      <c r="G221" s="217"/>
      <c r="H221" s="220">
        <v>214</v>
      </c>
      <c r="I221" s="221"/>
      <c r="J221" s="217"/>
      <c r="K221" s="217"/>
      <c r="L221" s="222"/>
      <c r="M221" s="223"/>
      <c r="N221" s="224"/>
      <c r="O221" s="224"/>
      <c r="P221" s="224"/>
      <c r="Q221" s="224"/>
      <c r="R221" s="224"/>
      <c r="S221" s="224"/>
      <c r="T221" s="225"/>
      <c r="AT221" s="226" t="s">
        <v>146</v>
      </c>
      <c r="AU221" s="226" t="s">
        <v>86</v>
      </c>
      <c r="AV221" s="12" t="s">
        <v>86</v>
      </c>
      <c r="AW221" s="12" t="s">
        <v>39</v>
      </c>
      <c r="AX221" s="12" t="s">
        <v>76</v>
      </c>
      <c r="AY221" s="226" t="s">
        <v>135</v>
      </c>
    </row>
    <row r="222" spans="2:65" s="12" customFormat="1" ht="12">
      <c r="B222" s="216"/>
      <c r="C222" s="217"/>
      <c r="D222" s="203" t="s">
        <v>146</v>
      </c>
      <c r="E222" s="218" t="s">
        <v>21</v>
      </c>
      <c r="F222" s="219" t="s">
        <v>340</v>
      </c>
      <c r="G222" s="217"/>
      <c r="H222" s="220">
        <v>24</v>
      </c>
      <c r="I222" s="221"/>
      <c r="J222" s="217"/>
      <c r="K222" s="217"/>
      <c r="L222" s="222"/>
      <c r="M222" s="223"/>
      <c r="N222" s="224"/>
      <c r="O222" s="224"/>
      <c r="P222" s="224"/>
      <c r="Q222" s="224"/>
      <c r="R222" s="224"/>
      <c r="S222" s="224"/>
      <c r="T222" s="225"/>
      <c r="AT222" s="226" t="s">
        <v>146</v>
      </c>
      <c r="AU222" s="226" t="s">
        <v>86</v>
      </c>
      <c r="AV222" s="12" t="s">
        <v>86</v>
      </c>
      <c r="AW222" s="12" t="s">
        <v>39</v>
      </c>
      <c r="AX222" s="12" t="s">
        <v>76</v>
      </c>
      <c r="AY222" s="226" t="s">
        <v>135</v>
      </c>
    </row>
    <row r="223" spans="2:65" s="13" customFormat="1" ht="12">
      <c r="B223" s="227"/>
      <c r="C223" s="228"/>
      <c r="D223" s="203" t="s">
        <v>146</v>
      </c>
      <c r="E223" s="229" t="s">
        <v>21</v>
      </c>
      <c r="F223" s="230" t="s">
        <v>151</v>
      </c>
      <c r="G223" s="228"/>
      <c r="H223" s="231">
        <v>238</v>
      </c>
      <c r="I223" s="232"/>
      <c r="J223" s="228"/>
      <c r="K223" s="228"/>
      <c r="L223" s="233"/>
      <c r="M223" s="234"/>
      <c r="N223" s="235"/>
      <c r="O223" s="235"/>
      <c r="P223" s="235"/>
      <c r="Q223" s="235"/>
      <c r="R223" s="235"/>
      <c r="S223" s="235"/>
      <c r="T223" s="236"/>
      <c r="AT223" s="237" t="s">
        <v>146</v>
      </c>
      <c r="AU223" s="237" t="s">
        <v>86</v>
      </c>
      <c r="AV223" s="13" t="s">
        <v>142</v>
      </c>
      <c r="AW223" s="13" t="s">
        <v>39</v>
      </c>
      <c r="AX223" s="13" t="s">
        <v>84</v>
      </c>
      <c r="AY223" s="237" t="s">
        <v>135</v>
      </c>
    </row>
    <row r="224" spans="2:65" s="1" customFormat="1" ht="51" customHeight="1">
      <c r="B224" s="40"/>
      <c r="C224" s="191" t="s">
        <v>341</v>
      </c>
      <c r="D224" s="191" t="s">
        <v>137</v>
      </c>
      <c r="E224" s="192" t="s">
        <v>342</v>
      </c>
      <c r="F224" s="193" t="s">
        <v>343</v>
      </c>
      <c r="G224" s="194" t="s">
        <v>234</v>
      </c>
      <c r="H224" s="195">
        <v>123</v>
      </c>
      <c r="I224" s="196"/>
      <c r="J224" s="197">
        <f>ROUND(I224*H224,2)</f>
        <v>0</v>
      </c>
      <c r="K224" s="193" t="s">
        <v>141</v>
      </c>
      <c r="L224" s="60"/>
      <c r="M224" s="198" t="s">
        <v>21</v>
      </c>
      <c r="N224" s="199" t="s">
        <v>47</v>
      </c>
      <c r="O224" s="41"/>
      <c r="P224" s="200">
        <f>O224*H224</f>
        <v>0</v>
      </c>
      <c r="Q224" s="200">
        <v>0</v>
      </c>
      <c r="R224" s="200">
        <f>Q224*H224</f>
        <v>0</v>
      </c>
      <c r="S224" s="200">
        <v>0.17199999999999999</v>
      </c>
      <c r="T224" s="201">
        <f>S224*H224</f>
        <v>21.155999999999999</v>
      </c>
      <c r="AR224" s="23" t="s">
        <v>142</v>
      </c>
      <c r="AT224" s="23" t="s">
        <v>137</v>
      </c>
      <c r="AU224" s="23" t="s">
        <v>86</v>
      </c>
      <c r="AY224" s="23" t="s">
        <v>135</v>
      </c>
      <c r="BE224" s="202">
        <f>IF(N224="základní",J224,0)</f>
        <v>0</v>
      </c>
      <c r="BF224" s="202">
        <f>IF(N224="snížená",J224,0)</f>
        <v>0</v>
      </c>
      <c r="BG224" s="202">
        <f>IF(N224="zákl. přenesená",J224,0)</f>
        <v>0</v>
      </c>
      <c r="BH224" s="202">
        <f>IF(N224="sníž. přenesená",J224,0)</f>
        <v>0</v>
      </c>
      <c r="BI224" s="202">
        <f>IF(N224="nulová",J224,0)</f>
        <v>0</v>
      </c>
      <c r="BJ224" s="23" t="s">
        <v>84</v>
      </c>
      <c r="BK224" s="202">
        <f>ROUND(I224*H224,2)</f>
        <v>0</v>
      </c>
      <c r="BL224" s="23" t="s">
        <v>142</v>
      </c>
      <c r="BM224" s="23" t="s">
        <v>344</v>
      </c>
    </row>
    <row r="225" spans="2:65" s="1" customFormat="1" ht="72">
      <c r="B225" s="40"/>
      <c r="C225" s="62"/>
      <c r="D225" s="203" t="s">
        <v>144</v>
      </c>
      <c r="E225" s="62"/>
      <c r="F225" s="204" t="s">
        <v>345</v>
      </c>
      <c r="G225" s="62"/>
      <c r="H225" s="62"/>
      <c r="I225" s="162"/>
      <c r="J225" s="62"/>
      <c r="K225" s="62"/>
      <c r="L225" s="60"/>
      <c r="M225" s="205"/>
      <c r="N225" s="41"/>
      <c r="O225" s="41"/>
      <c r="P225" s="41"/>
      <c r="Q225" s="41"/>
      <c r="R225" s="41"/>
      <c r="S225" s="41"/>
      <c r="T225" s="77"/>
      <c r="AT225" s="23" t="s">
        <v>144</v>
      </c>
      <c r="AU225" s="23" t="s">
        <v>86</v>
      </c>
    </row>
    <row r="226" spans="2:65" s="11" customFormat="1" ht="12">
      <c r="B226" s="206"/>
      <c r="C226" s="207"/>
      <c r="D226" s="203" t="s">
        <v>146</v>
      </c>
      <c r="E226" s="208" t="s">
        <v>21</v>
      </c>
      <c r="F226" s="209" t="s">
        <v>346</v>
      </c>
      <c r="G226" s="207"/>
      <c r="H226" s="208" t="s">
        <v>21</v>
      </c>
      <c r="I226" s="210"/>
      <c r="J226" s="207"/>
      <c r="K226" s="207"/>
      <c r="L226" s="211"/>
      <c r="M226" s="212"/>
      <c r="N226" s="213"/>
      <c r="O226" s="213"/>
      <c r="P226" s="213"/>
      <c r="Q226" s="213"/>
      <c r="R226" s="213"/>
      <c r="S226" s="213"/>
      <c r="T226" s="214"/>
      <c r="AT226" s="215" t="s">
        <v>146</v>
      </c>
      <c r="AU226" s="215" t="s">
        <v>86</v>
      </c>
      <c r="AV226" s="11" t="s">
        <v>84</v>
      </c>
      <c r="AW226" s="11" t="s">
        <v>39</v>
      </c>
      <c r="AX226" s="11" t="s">
        <v>76</v>
      </c>
      <c r="AY226" s="215" t="s">
        <v>135</v>
      </c>
    </row>
    <row r="227" spans="2:65" s="12" customFormat="1" ht="12">
      <c r="B227" s="216"/>
      <c r="C227" s="217"/>
      <c r="D227" s="203" t="s">
        <v>146</v>
      </c>
      <c r="E227" s="218" t="s">
        <v>21</v>
      </c>
      <c r="F227" s="219" t="s">
        <v>347</v>
      </c>
      <c r="G227" s="217"/>
      <c r="H227" s="220">
        <v>123</v>
      </c>
      <c r="I227" s="221"/>
      <c r="J227" s="217"/>
      <c r="K227" s="217"/>
      <c r="L227" s="222"/>
      <c r="M227" s="223"/>
      <c r="N227" s="224"/>
      <c r="O227" s="224"/>
      <c r="P227" s="224"/>
      <c r="Q227" s="224"/>
      <c r="R227" s="224"/>
      <c r="S227" s="224"/>
      <c r="T227" s="225"/>
      <c r="AT227" s="226" t="s">
        <v>146</v>
      </c>
      <c r="AU227" s="226" t="s">
        <v>86</v>
      </c>
      <c r="AV227" s="12" t="s">
        <v>86</v>
      </c>
      <c r="AW227" s="12" t="s">
        <v>39</v>
      </c>
      <c r="AX227" s="12" t="s">
        <v>84</v>
      </c>
      <c r="AY227" s="226" t="s">
        <v>135</v>
      </c>
    </row>
    <row r="228" spans="2:65" s="1" customFormat="1" ht="51" customHeight="1">
      <c r="B228" s="40"/>
      <c r="C228" s="191" t="s">
        <v>348</v>
      </c>
      <c r="D228" s="191" t="s">
        <v>137</v>
      </c>
      <c r="E228" s="192" t="s">
        <v>349</v>
      </c>
      <c r="F228" s="193" t="s">
        <v>350</v>
      </c>
      <c r="G228" s="194" t="s">
        <v>234</v>
      </c>
      <c r="H228" s="195">
        <v>5.2</v>
      </c>
      <c r="I228" s="196"/>
      <c r="J228" s="197">
        <f>ROUND(I228*H228,2)</f>
        <v>0</v>
      </c>
      <c r="K228" s="193" t="s">
        <v>141</v>
      </c>
      <c r="L228" s="60"/>
      <c r="M228" s="198" t="s">
        <v>21</v>
      </c>
      <c r="N228" s="199" t="s">
        <v>47</v>
      </c>
      <c r="O228" s="41"/>
      <c r="P228" s="200">
        <f>O228*H228</f>
        <v>0</v>
      </c>
      <c r="Q228" s="200">
        <v>0</v>
      </c>
      <c r="R228" s="200">
        <f>Q228*H228</f>
        <v>0</v>
      </c>
      <c r="S228" s="200">
        <v>4.2999999999999997E-2</v>
      </c>
      <c r="T228" s="201">
        <f>S228*H228</f>
        <v>0.22359999999999999</v>
      </c>
      <c r="AR228" s="23" t="s">
        <v>142</v>
      </c>
      <c r="AT228" s="23" t="s">
        <v>137</v>
      </c>
      <c r="AU228" s="23" t="s">
        <v>86</v>
      </c>
      <c r="AY228" s="23" t="s">
        <v>135</v>
      </c>
      <c r="BE228" s="202">
        <f>IF(N228="základní",J228,0)</f>
        <v>0</v>
      </c>
      <c r="BF228" s="202">
        <f>IF(N228="snížená",J228,0)</f>
        <v>0</v>
      </c>
      <c r="BG228" s="202">
        <f>IF(N228="zákl. přenesená",J228,0)</f>
        <v>0</v>
      </c>
      <c r="BH228" s="202">
        <f>IF(N228="sníž. přenesená",J228,0)</f>
        <v>0</v>
      </c>
      <c r="BI228" s="202">
        <f>IF(N228="nulová",J228,0)</f>
        <v>0</v>
      </c>
      <c r="BJ228" s="23" t="s">
        <v>84</v>
      </c>
      <c r="BK228" s="202">
        <f>ROUND(I228*H228,2)</f>
        <v>0</v>
      </c>
      <c r="BL228" s="23" t="s">
        <v>142</v>
      </c>
      <c r="BM228" s="23" t="s">
        <v>351</v>
      </c>
    </row>
    <row r="229" spans="2:65" s="1" customFormat="1" ht="84">
      <c r="B229" s="40"/>
      <c r="C229" s="62"/>
      <c r="D229" s="203" t="s">
        <v>144</v>
      </c>
      <c r="E229" s="62"/>
      <c r="F229" s="204" t="s">
        <v>352</v>
      </c>
      <c r="G229" s="62"/>
      <c r="H229" s="62"/>
      <c r="I229" s="162"/>
      <c r="J229" s="62"/>
      <c r="K229" s="62"/>
      <c r="L229" s="60"/>
      <c r="M229" s="205"/>
      <c r="N229" s="41"/>
      <c r="O229" s="41"/>
      <c r="P229" s="41"/>
      <c r="Q229" s="41"/>
      <c r="R229" s="41"/>
      <c r="S229" s="41"/>
      <c r="T229" s="77"/>
      <c r="AT229" s="23" t="s">
        <v>144</v>
      </c>
      <c r="AU229" s="23" t="s">
        <v>86</v>
      </c>
    </row>
    <row r="230" spans="2:65" s="11" customFormat="1" ht="12">
      <c r="B230" s="206"/>
      <c r="C230" s="207"/>
      <c r="D230" s="203" t="s">
        <v>146</v>
      </c>
      <c r="E230" s="208" t="s">
        <v>21</v>
      </c>
      <c r="F230" s="209" t="s">
        <v>353</v>
      </c>
      <c r="G230" s="207"/>
      <c r="H230" s="208" t="s">
        <v>21</v>
      </c>
      <c r="I230" s="210"/>
      <c r="J230" s="207"/>
      <c r="K230" s="207"/>
      <c r="L230" s="211"/>
      <c r="M230" s="212"/>
      <c r="N230" s="213"/>
      <c r="O230" s="213"/>
      <c r="P230" s="213"/>
      <c r="Q230" s="213"/>
      <c r="R230" s="213"/>
      <c r="S230" s="213"/>
      <c r="T230" s="214"/>
      <c r="AT230" s="215" t="s">
        <v>146</v>
      </c>
      <c r="AU230" s="215" t="s">
        <v>86</v>
      </c>
      <c r="AV230" s="11" t="s">
        <v>84</v>
      </c>
      <c r="AW230" s="11" t="s">
        <v>39</v>
      </c>
      <c r="AX230" s="11" t="s">
        <v>76</v>
      </c>
      <c r="AY230" s="215" t="s">
        <v>135</v>
      </c>
    </row>
    <row r="231" spans="2:65" s="12" customFormat="1" ht="12">
      <c r="B231" s="216"/>
      <c r="C231" s="217"/>
      <c r="D231" s="203" t="s">
        <v>146</v>
      </c>
      <c r="E231" s="218" t="s">
        <v>21</v>
      </c>
      <c r="F231" s="219" t="s">
        <v>354</v>
      </c>
      <c r="G231" s="217"/>
      <c r="H231" s="220">
        <v>5.2</v>
      </c>
      <c r="I231" s="221"/>
      <c r="J231" s="217"/>
      <c r="K231" s="217"/>
      <c r="L231" s="222"/>
      <c r="M231" s="223"/>
      <c r="N231" s="224"/>
      <c r="O231" s="224"/>
      <c r="P231" s="224"/>
      <c r="Q231" s="224"/>
      <c r="R231" s="224"/>
      <c r="S231" s="224"/>
      <c r="T231" s="225"/>
      <c r="AT231" s="226" t="s">
        <v>146</v>
      </c>
      <c r="AU231" s="226" t="s">
        <v>86</v>
      </c>
      <c r="AV231" s="12" t="s">
        <v>86</v>
      </c>
      <c r="AW231" s="12" t="s">
        <v>39</v>
      </c>
      <c r="AX231" s="12" t="s">
        <v>84</v>
      </c>
      <c r="AY231" s="226" t="s">
        <v>135</v>
      </c>
    </row>
    <row r="232" spans="2:65" s="1" customFormat="1" ht="38.25" customHeight="1">
      <c r="B232" s="40"/>
      <c r="C232" s="191" t="s">
        <v>355</v>
      </c>
      <c r="D232" s="191" t="s">
        <v>137</v>
      </c>
      <c r="E232" s="192" t="s">
        <v>356</v>
      </c>
      <c r="F232" s="193" t="s">
        <v>357</v>
      </c>
      <c r="G232" s="194" t="s">
        <v>140</v>
      </c>
      <c r="H232" s="195">
        <v>642</v>
      </c>
      <c r="I232" s="196"/>
      <c r="J232" s="197">
        <f>ROUND(I232*H232,2)</f>
        <v>0</v>
      </c>
      <c r="K232" s="193" t="s">
        <v>141</v>
      </c>
      <c r="L232" s="60"/>
      <c r="M232" s="198" t="s">
        <v>21</v>
      </c>
      <c r="N232" s="199" t="s">
        <v>47</v>
      </c>
      <c r="O232" s="41"/>
      <c r="P232" s="200">
        <f>O232*H232</f>
        <v>0</v>
      </c>
      <c r="Q232" s="200">
        <v>0</v>
      </c>
      <c r="R232" s="200">
        <f>Q232*H232</f>
        <v>0</v>
      </c>
      <c r="S232" s="200">
        <v>0.02</v>
      </c>
      <c r="T232" s="201">
        <f>S232*H232</f>
        <v>12.84</v>
      </c>
      <c r="AR232" s="23" t="s">
        <v>142</v>
      </c>
      <c r="AT232" s="23" t="s">
        <v>137</v>
      </c>
      <c r="AU232" s="23" t="s">
        <v>86</v>
      </c>
      <c r="AY232" s="23" t="s">
        <v>135</v>
      </c>
      <c r="BE232" s="202">
        <f>IF(N232="základní",J232,0)</f>
        <v>0</v>
      </c>
      <c r="BF232" s="202">
        <f>IF(N232="snížená",J232,0)</f>
        <v>0</v>
      </c>
      <c r="BG232" s="202">
        <f>IF(N232="zákl. přenesená",J232,0)</f>
        <v>0</v>
      </c>
      <c r="BH232" s="202">
        <f>IF(N232="sníž. přenesená",J232,0)</f>
        <v>0</v>
      </c>
      <c r="BI232" s="202">
        <f>IF(N232="nulová",J232,0)</f>
        <v>0</v>
      </c>
      <c r="BJ232" s="23" t="s">
        <v>84</v>
      </c>
      <c r="BK232" s="202">
        <f>ROUND(I232*H232,2)</f>
        <v>0</v>
      </c>
      <c r="BL232" s="23" t="s">
        <v>142</v>
      </c>
      <c r="BM232" s="23" t="s">
        <v>358</v>
      </c>
    </row>
    <row r="233" spans="2:65" s="1" customFormat="1" ht="72">
      <c r="B233" s="40"/>
      <c r="C233" s="62"/>
      <c r="D233" s="203" t="s">
        <v>144</v>
      </c>
      <c r="E233" s="62"/>
      <c r="F233" s="204" t="s">
        <v>359</v>
      </c>
      <c r="G233" s="62"/>
      <c r="H233" s="62"/>
      <c r="I233" s="162"/>
      <c r="J233" s="62"/>
      <c r="K233" s="62"/>
      <c r="L233" s="60"/>
      <c r="M233" s="205"/>
      <c r="N233" s="41"/>
      <c r="O233" s="41"/>
      <c r="P233" s="41"/>
      <c r="Q233" s="41"/>
      <c r="R233" s="41"/>
      <c r="S233" s="41"/>
      <c r="T233" s="77"/>
      <c r="AT233" s="23" t="s">
        <v>144</v>
      </c>
      <c r="AU233" s="23" t="s">
        <v>86</v>
      </c>
    </row>
    <row r="234" spans="2:65" s="11" customFormat="1" ht="12">
      <c r="B234" s="206"/>
      <c r="C234" s="207"/>
      <c r="D234" s="203" t="s">
        <v>146</v>
      </c>
      <c r="E234" s="208" t="s">
        <v>21</v>
      </c>
      <c r="F234" s="209" t="s">
        <v>360</v>
      </c>
      <c r="G234" s="207"/>
      <c r="H234" s="208" t="s">
        <v>21</v>
      </c>
      <c r="I234" s="210"/>
      <c r="J234" s="207"/>
      <c r="K234" s="207"/>
      <c r="L234" s="211"/>
      <c r="M234" s="212"/>
      <c r="N234" s="213"/>
      <c r="O234" s="213"/>
      <c r="P234" s="213"/>
      <c r="Q234" s="213"/>
      <c r="R234" s="213"/>
      <c r="S234" s="213"/>
      <c r="T234" s="214"/>
      <c r="AT234" s="215" t="s">
        <v>146</v>
      </c>
      <c r="AU234" s="215" t="s">
        <v>86</v>
      </c>
      <c r="AV234" s="11" t="s">
        <v>84</v>
      </c>
      <c r="AW234" s="11" t="s">
        <v>39</v>
      </c>
      <c r="AX234" s="11" t="s">
        <v>76</v>
      </c>
      <c r="AY234" s="215" t="s">
        <v>135</v>
      </c>
    </row>
    <row r="235" spans="2:65" s="12" customFormat="1" ht="12">
      <c r="B235" s="216"/>
      <c r="C235" s="217"/>
      <c r="D235" s="203" t="s">
        <v>146</v>
      </c>
      <c r="E235" s="218" t="s">
        <v>21</v>
      </c>
      <c r="F235" s="219" t="s">
        <v>361</v>
      </c>
      <c r="G235" s="217"/>
      <c r="H235" s="220">
        <v>642</v>
      </c>
      <c r="I235" s="221"/>
      <c r="J235" s="217"/>
      <c r="K235" s="217"/>
      <c r="L235" s="222"/>
      <c r="M235" s="223"/>
      <c r="N235" s="224"/>
      <c r="O235" s="224"/>
      <c r="P235" s="224"/>
      <c r="Q235" s="224"/>
      <c r="R235" s="224"/>
      <c r="S235" s="224"/>
      <c r="T235" s="225"/>
      <c r="AT235" s="226" t="s">
        <v>146</v>
      </c>
      <c r="AU235" s="226" t="s">
        <v>86</v>
      </c>
      <c r="AV235" s="12" t="s">
        <v>86</v>
      </c>
      <c r="AW235" s="12" t="s">
        <v>39</v>
      </c>
      <c r="AX235" s="12" t="s">
        <v>84</v>
      </c>
      <c r="AY235" s="226" t="s">
        <v>135</v>
      </c>
    </row>
    <row r="236" spans="2:65" s="1" customFormat="1" ht="51" customHeight="1">
      <c r="B236" s="40"/>
      <c r="C236" s="191" t="s">
        <v>362</v>
      </c>
      <c r="D236" s="191" t="s">
        <v>137</v>
      </c>
      <c r="E236" s="192" t="s">
        <v>363</v>
      </c>
      <c r="F236" s="193" t="s">
        <v>364</v>
      </c>
      <c r="G236" s="194" t="s">
        <v>140</v>
      </c>
      <c r="H236" s="195">
        <v>26.75</v>
      </c>
      <c r="I236" s="196"/>
      <c r="J236" s="197">
        <f>ROUND(I236*H236,2)</f>
        <v>0</v>
      </c>
      <c r="K236" s="193" t="s">
        <v>141</v>
      </c>
      <c r="L236" s="60"/>
      <c r="M236" s="198" t="s">
        <v>21</v>
      </c>
      <c r="N236" s="199" t="s">
        <v>47</v>
      </c>
      <c r="O236" s="41"/>
      <c r="P236" s="200">
        <f>O236*H236</f>
        <v>0</v>
      </c>
      <c r="Q236" s="200">
        <v>0</v>
      </c>
      <c r="R236" s="200">
        <f>Q236*H236</f>
        <v>0</v>
      </c>
      <c r="S236" s="200">
        <v>0.126</v>
      </c>
      <c r="T236" s="201">
        <f>S236*H236</f>
        <v>3.3704999999999998</v>
      </c>
      <c r="AR236" s="23" t="s">
        <v>142</v>
      </c>
      <c r="AT236" s="23" t="s">
        <v>137</v>
      </c>
      <c r="AU236" s="23" t="s">
        <v>86</v>
      </c>
      <c r="AY236" s="23" t="s">
        <v>135</v>
      </c>
      <c r="BE236" s="202">
        <f>IF(N236="základní",J236,0)</f>
        <v>0</v>
      </c>
      <c r="BF236" s="202">
        <f>IF(N236="snížená",J236,0)</f>
        <v>0</v>
      </c>
      <c r="BG236" s="202">
        <f>IF(N236="zákl. přenesená",J236,0)</f>
        <v>0</v>
      </c>
      <c r="BH236" s="202">
        <f>IF(N236="sníž. přenesená",J236,0)</f>
        <v>0</v>
      </c>
      <c r="BI236" s="202">
        <f>IF(N236="nulová",J236,0)</f>
        <v>0</v>
      </c>
      <c r="BJ236" s="23" t="s">
        <v>84</v>
      </c>
      <c r="BK236" s="202">
        <f>ROUND(I236*H236,2)</f>
        <v>0</v>
      </c>
      <c r="BL236" s="23" t="s">
        <v>142</v>
      </c>
      <c r="BM236" s="23" t="s">
        <v>365</v>
      </c>
    </row>
    <row r="237" spans="2:65" s="1" customFormat="1" ht="36">
      <c r="B237" s="40"/>
      <c r="C237" s="62"/>
      <c r="D237" s="203" t="s">
        <v>144</v>
      </c>
      <c r="E237" s="62"/>
      <c r="F237" s="204" t="s">
        <v>366</v>
      </c>
      <c r="G237" s="62"/>
      <c r="H237" s="62"/>
      <c r="I237" s="162"/>
      <c r="J237" s="62"/>
      <c r="K237" s="62"/>
      <c r="L237" s="60"/>
      <c r="M237" s="205"/>
      <c r="N237" s="41"/>
      <c r="O237" s="41"/>
      <c r="P237" s="41"/>
      <c r="Q237" s="41"/>
      <c r="R237" s="41"/>
      <c r="S237" s="41"/>
      <c r="T237" s="77"/>
      <c r="AT237" s="23" t="s">
        <v>144</v>
      </c>
      <c r="AU237" s="23" t="s">
        <v>86</v>
      </c>
    </row>
    <row r="238" spans="2:65" s="11" customFormat="1" ht="12">
      <c r="B238" s="206"/>
      <c r="C238" s="207"/>
      <c r="D238" s="203" t="s">
        <v>146</v>
      </c>
      <c r="E238" s="208" t="s">
        <v>21</v>
      </c>
      <c r="F238" s="209" t="s">
        <v>367</v>
      </c>
      <c r="G238" s="207"/>
      <c r="H238" s="208" t="s">
        <v>21</v>
      </c>
      <c r="I238" s="210"/>
      <c r="J238" s="207"/>
      <c r="K238" s="207"/>
      <c r="L238" s="211"/>
      <c r="M238" s="212"/>
      <c r="N238" s="213"/>
      <c r="O238" s="213"/>
      <c r="P238" s="213"/>
      <c r="Q238" s="213"/>
      <c r="R238" s="213"/>
      <c r="S238" s="213"/>
      <c r="T238" s="214"/>
      <c r="AT238" s="215" t="s">
        <v>146</v>
      </c>
      <c r="AU238" s="215" t="s">
        <v>86</v>
      </c>
      <c r="AV238" s="11" t="s">
        <v>84</v>
      </c>
      <c r="AW238" s="11" t="s">
        <v>39</v>
      </c>
      <c r="AX238" s="11" t="s">
        <v>76</v>
      </c>
      <c r="AY238" s="215" t="s">
        <v>135</v>
      </c>
    </row>
    <row r="239" spans="2:65" s="12" customFormat="1" ht="12">
      <c r="B239" s="216"/>
      <c r="C239" s="217"/>
      <c r="D239" s="203" t="s">
        <v>146</v>
      </c>
      <c r="E239" s="218" t="s">
        <v>21</v>
      </c>
      <c r="F239" s="219" t="s">
        <v>368</v>
      </c>
      <c r="G239" s="217"/>
      <c r="H239" s="220">
        <v>26.75</v>
      </c>
      <c r="I239" s="221"/>
      <c r="J239" s="217"/>
      <c r="K239" s="217"/>
      <c r="L239" s="222"/>
      <c r="M239" s="223"/>
      <c r="N239" s="224"/>
      <c r="O239" s="224"/>
      <c r="P239" s="224"/>
      <c r="Q239" s="224"/>
      <c r="R239" s="224"/>
      <c r="S239" s="224"/>
      <c r="T239" s="225"/>
      <c r="AT239" s="226" t="s">
        <v>146</v>
      </c>
      <c r="AU239" s="226" t="s">
        <v>86</v>
      </c>
      <c r="AV239" s="12" t="s">
        <v>86</v>
      </c>
      <c r="AW239" s="12" t="s">
        <v>39</v>
      </c>
      <c r="AX239" s="12" t="s">
        <v>84</v>
      </c>
      <c r="AY239" s="226" t="s">
        <v>135</v>
      </c>
    </row>
    <row r="240" spans="2:65" s="1" customFormat="1" ht="25.5" customHeight="1">
      <c r="B240" s="40"/>
      <c r="C240" s="191" t="s">
        <v>369</v>
      </c>
      <c r="D240" s="191" t="s">
        <v>137</v>
      </c>
      <c r="E240" s="192" t="s">
        <v>370</v>
      </c>
      <c r="F240" s="193" t="s">
        <v>371</v>
      </c>
      <c r="G240" s="194" t="s">
        <v>234</v>
      </c>
      <c r="H240" s="195">
        <v>4.8</v>
      </c>
      <c r="I240" s="196"/>
      <c r="J240" s="197">
        <f>ROUND(I240*H240,2)</f>
        <v>0</v>
      </c>
      <c r="K240" s="193" t="s">
        <v>141</v>
      </c>
      <c r="L240" s="60"/>
      <c r="M240" s="198" t="s">
        <v>21</v>
      </c>
      <c r="N240" s="199" t="s">
        <v>47</v>
      </c>
      <c r="O240" s="41"/>
      <c r="P240" s="200">
        <f>O240*H240</f>
        <v>0</v>
      </c>
      <c r="Q240" s="200">
        <v>2.82E-3</v>
      </c>
      <c r="R240" s="200">
        <f>Q240*H240</f>
        <v>1.3535999999999999E-2</v>
      </c>
      <c r="S240" s="200">
        <v>0.10100000000000001</v>
      </c>
      <c r="T240" s="201">
        <f>S240*H240</f>
        <v>0.48480000000000001</v>
      </c>
      <c r="AR240" s="23" t="s">
        <v>142</v>
      </c>
      <c r="AT240" s="23" t="s">
        <v>137</v>
      </c>
      <c r="AU240" s="23" t="s">
        <v>86</v>
      </c>
      <c r="AY240" s="23" t="s">
        <v>135</v>
      </c>
      <c r="BE240" s="202">
        <f>IF(N240="základní",J240,0)</f>
        <v>0</v>
      </c>
      <c r="BF240" s="202">
        <f>IF(N240="snížená",J240,0)</f>
        <v>0</v>
      </c>
      <c r="BG240" s="202">
        <f>IF(N240="zákl. přenesená",J240,0)</f>
        <v>0</v>
      </c>
      <c r="BH240" s="202">
        <f>IF(N240="sníž. přenesená",J240,0)</f>
        <v>0</v>
      </c>
      <c r="BI240" s="202">
        <f>IF(N240="nulová",J240,0)</f>
        <v>0</v>
      </c>
      <c r="BJ240" s="23" t="s">
        <v>84</v>
      </c>
      <c r="BK240" s="202">
        <f>ROUND(I240*H240,2)</f>
        <v>0</v>
      </c>
      <c r="BL240" s="23" t="s">
        <v>142</v>
      </c>
      <c r="BM240" s="23" t="s">
        <v>372</v>
      </c>
    </row>
    <row r="241" spans="2:65" s="1" customFormat="1" ht="48">
      <c r="B241" s="40"/>
      <c r="C241" s="62"/>
      <c r="D241" s="203" t="s">
        <v>144</v>
      </c>
      <c r="E241" s="62"/>
      <c r="F241" s="204" t="s">
        <v>373</v>
      </c>
      <c r="G241" s="62"/>
      <c r="H241" s="62"/>
      <c r="I241" s="162"/>
      <c r="J241" s="62"/>
      <c r="K241" s="62"/>
      <c r="L241" s="60"/>
      <c r="M241" s="205"/>
      <c r="N241" s="41"/>
      <c r="O241" s="41"/>
      <c r="P241" s="41"/>
      <c r="Q241" s="41"/>
      <c r="R241" s="41"/>
      <c r="S241" s="41"/>
      <c r="T241" s="77"/>
      <c r="AT241" s="23" t="s">
        <v>144</v>
      </c>
      <c r="AU241" s="23" t="s">
        <v>86</v>
      </c>
    </row>
    <row r="242" spans="2:65" s="11" customFormat="1" ht="12">
      <c r="B242" s="206"/>
      <c r="C242" s="207"/>
      <c r="D242" s="203" t="s">
        <v>146</v>
      </c>
      <c r="E242" s="208" t="s">
        <v>21</v>
      </c>
      <c r="F242" s="209" t="s">
        <v>374</v>
      </c>
      <c r="G242" s="207"/>
      <c r="H242" s="208" t="s">
        <v>21</v>
      </c>
      <c r="I242" s="210"/>
      <c r="J242" s="207"/>
      <c r="K242" s="207"/>
      <c r="L242" s="211"/>
      <c r="M242" s="212"/>
      <c r="N242" s="213"/>
      <c r="O242" s="213"/>
      <c r="P242" s="213"/>
      <c r="Q242" s="213"/>
      <c r="R242" s="213"/>
      <c r="S242" s="213"/>
      <c r="T242" s="214"/>
      <c r="AT242" s="215" t="s">
        <v>146</v>
      </c>
      <c r="AU242" s="215" t="s">
        <v>86</v>
      </c>
      <c r="AV242" s="11" t="s">
        <v>84</v>
      </c>
      <c r="AW242" s="11" t="s">
        <v>39</v>
      </c>
      <c r="AX242" s="11" t="s">
        <v>76</v>
      </c>
      <c r="AY242" s="215" t="s">
        <v>135</v>
      </c>
    </row>
    <row r="243" spans="2:65" s="12" customFormat="1" ht="12">
      <c r="B243" s="216"/>
      <c r="C243" s="217"/>
      <c r="D243" s="203" t="s">
        <v>146</v>
      </c>
      <c r="E243" s="218" t="s">
        <v>21</v>
      </c>
      <c r="F243" s="219" t="s">
        <v>375</v>
      </c>
      <c r="G243" s="217"/>
      <c r="H243" s="220">
        <v>4.8</v>
      </c>
      <c r="I243" s="221"/>
      <c r="J243" s="217"/>
      <c r="K243" s="217"/>
      <c r="L243" s="222"/>
      <c r="M243" s="223"/>
      <c r="N243" s="224"/>
      <c r="O243" s="224"/>
      <c r="P243" s="224"/>
      <c r="Q243" s="224"/>
      <c r="R243" s="224"/>
      <c r="S243" s="224"/>
      <c r="T243" s="225"/>
      <c r="AT243" s="226" t="s">
        <v>146</v>
      </c>
      <c r="AU243" s="226" t="s">
        <v>86</v>
      </c>
      <c r="AV243" s="12" t="s">
        <v>86</v>
      </c>
      <c r="AW243" s="12" t="s">
        <v>39</v>
      </c>
      <c r="AX243" s="12" t="s">
        <v>84</v>
      </c>
      <c r="AY243" s="226" t="s">
        <v>135</v>
      </c>
    </row>
    <row r="244" spans="2:65" s="1" customFormat="1" ht="16.5" customHeight="1">
      <c r="B244" s="40"/>
      <c r="C244" s="191" t="s">
        <v>376</v>
      </c>
      <c r="D244" s="191" t="s">
        <v>137</v>
      </c>
      <c r="E244" s="192" t="s">
        <v>377</v>
      </c>
      <c r="F244" s="193" t="s">
        <v>378</v>
      </c>
      <c r="G244" s="194" t="s">
        <v>140</v>
      </c>
      <c r="H244" s="195">
        <v>203.3</v>
      </c>
      <c r="I244" s="196"/>
      <c r="J244" s="197">
        <f>ROUND(I244*H244,2)</f>
        <v>0</v>
      </c>
      <c r="K244" s="193" t="s">
        <v>141</v>
      </c>
      <c r="L244" s="60"/>
      <c r="M244" s="198" t="s">
        <v>21</v>
      </c>
      <c r="N244" s="199" t="s">
        <v>47</v>
      </c>
      <c r="O244" s="41"/>
      <c r="P244" s="200">
        <f>O244*H244</f>
        <v>0</v>
      </c>
      <c r="Q244" s="200">
        <v>0</v>
      </c>
      <c r="R244" s="200">
        <f>Q244*H244</f>
        <v>0</v>
      </c>
      <c r="S244" s="200">
        <v>0.11</v>
      </c>
      <c r="T244" s="201">
        <f>S244*H244</f>
        <v>22.363000000000003</v>
      </c>
      <c r="AR244" s="23" t="s">
        <v>142</v>
      </c>
      <c r="AT244" s="23" t="s">
        <v>137</v>
      </c>
      <c r="AU244" s="23" t="s">
        <v>86</v>
      </c>
      <c r="AY244" s="23" t="s">
        <v>135</v>
      </c>
      <c r="BE244" s="202">
        <f>IF(N244="základní",J244,0)</f>
        <v>0</v>
      </c>
      <c r="BF244" s="202">
        <f>IF(N244="snížená",J244,0)</f>
        <v>0</v>
      </c>
      <c r="BG244" s="202">
        <f>IF(N244="zákl. přenesená",J244,0)</f>
        <v>0</v>
      </c>
      <c r="BH244" s="202">
        <f>IF(N244="sníž. přenesená",J244,0)</f>
        <v>0</v>
      </c>
      <c r="BI244" s="202">
        <f>IF(N244="nulová",J244,0)</f>
        <v>0</v>
      </c>
      <c r="BJ244" s="23" t="s">
        <v>84</v>
      </c>
      <c r="BK244" s="202">
        <f>ROUND(I244*H244,2)</f>
        <v>0</v>
      </c>
      <c r="BL244" s="23" t="s">
        <v>142</v>
      </c>
      <c r="BM244" s="23" t="s">
        <v>379</v>
      </c>
    </row>
    <row r="245" spans="2:65" s="1" customFormat="1" ht="48">
      <c r="B245" s="40"/>
      <c r="C245" s="62"/>
      <c r="D245" s="203" t="s">
        <v>144</v>
      </c>
      <c r="E245" s="62"/>
      <c r="F245" s="204" t="s">
        <v>380</v>
      </c>
      <c r="G245" s="62"/>
      <c r="H245" s="62"/>
      <c r="I245" s="162"/>
      <c r="J245" s="62"/>
      <c r="K245" s="62"/>
      <c r="L245" s="60"/>
      <c r="M245" s="205"/>
      <c r="N245" s="41"/>
      <c r="O245" s="41"/>
      <c r="P245" s="41"/>
      <c r="Q245" s="41"/>
      <c r="R245" s="41"/>
      <c r="S245" s="41"/>
      <c r="T245" s="77"/>
      <c r="AT245" s="23" t="s">
        <v>144</v>
      </c>
      <c r="AU245" s="23" t="s">
        <v>86</v>
      </c>
    </row>
    <row r="246" spans="2:65" s="11" customFormat="1" ht="12">
      <c r="B246" s="206"/>
      <c r="C246" s="207"/>
      <c r="D246" s="203" t="s">
        <v>146</v>
      </c>
      <c r="E246" s="208" t="s">
        <v>21</v>
      </c>
      <c r="F246" s="209" t="s">
        <v>381</v>
      </c>
      <c r="G246" s="207"/>
      <c r="H246" s="208" t="s">
        <v>21</v>
      </c>
      <c r="I246" s="210"/>
      <c r="J246" s="207"/>
      <c r="K246" s="207"/>
      <c r="L246" s="211"/>
      <c r="M246" s="212"/>
      <c r="N246" s="213"/>
      <c r="O246" s="213"/>
      <c r="P246" s="213"/>
      <c r="Q246" s="213"/>
      <c r="R246" s="213"/>
      <c r="S246" s="213"/>
      <c r="T246" s="214"/>
      <c r="AT246" s="215" t="s">
        <v>146</v>
      </c>
      <c r="AU246" s="215" t="s">
        <v>86</v>
      </c>
      <c r="AV246" s="11" t="s">
        <v>84</v>
      </c>
      <c r="AW246" s="11" t="s">
        <v>39</v>
      </c>
      <c r="AX246" s="11" t="s">
        <v>76</v>
      </c>
      <c r="AY246" s="215" t="s">
        <v>135</v>
      </c>
    </row>
    <row r="247" spans="2:65" s="12" customFormat="1" ht="12">
      <c r="B247" s="216"/>
      <c r="C247" s="217"/>
      <c r="D247" s="203" t="s">
        <v>146</v>
      </c>
      <c r="E247" s="218" t="s">
        <v>21</v>
      </c>
      <c r="F247" s="219" t="s">
        <v>382</v>
      </c>
      <c r="G247" s="217"/>
      <c r="H247" s="220">
        <v>203.3</v>
      </c>
      <c r="I247" s="221"/>
      <c r="J247" s="217"/>
      <c r="K247" s="217"/>
      <c r="L247" s="222"/>
      <c r="M247" s="223"/>
      <c r="N247" s="224"/>
      <c r="O247" s="224"/>
      <c r="P247" s="224"/>
      <c r="Q247" s="224"/>
      <c r="R247" s="224"/>
      <c r="S247" s="224"/>
      <c r="T247" s="225"/>
      <c r="AT247" s="226" t="s">
        <v>146</v>
      </c>
      <c r="AU247" s="226" t="s">
        <v>86</v>
      </c>
      <c r="AV247" s="12" t="s">
        <v>86</v>
      </c>
      <c r="AW247" s="12" t="s">
        <v>39</v>
      </c>
      <c r="AX247" s="12" t="s">
        <v>84</v>
      </c>
      <c r="AY247" s="226" t="s">
        <v>135</v>
      </c>
    </row>
    <row r="248" spans="2:65" s="1" customFormat="1" ht="16.5" customHeight="1">
      <c r="B248" s="40"/>
      <c r="C248" s="191" t="s">
        <v>383</v>
      </c>
      <c r="D248" s="191" t="s">
        <v>137</v>
      </c>
      <c r="E248" s="192" t="s">
        <v>384</v>
      </c>
      <c r="F248" s="193" t="s">
        <v>385</v>
      </c>
      <c r="G248" s="194" t="s">
        <v>165</v>
      </c>
      <c r="H248" s="195">
        <v>3.5</v>
      </c>
      <c r="I248" s="196"/>
      <c r="J248" s="197">
        <f>ROUND(I248*H248,2)</f>
        <v>0</v>
      </c>
      <c r="K248" s="193" t="s">
        <v>141</v>
      </c>
      <c r="L248" s="60"/>
      <c r="M248" s="198" t="s">
        <v>21</v>
      </c>
      <c r="N248" s="199" t="s">
        <v>47</v>
      </c>
      <c r="O248" s="41"/>
      <c r="P248" s="200">
        <f>O248*H248</f>
        <v>0</v>
      </c>
      <c r="Q248" s="200">
        <v>0.50375000000000003</v>
      </c>
      <c r="R248" s="200">
        <f>Q248*H248</f>
        <v>1.7631250000000001</v>
      </c>
      <c r="S248" s="200">
        <v>2.5</v>
      </c>
      <c r="T248" s="201">
        <f>S248*H248</f>
        <v>8.75</v>
      </c>
      <c r="AR248" s="23" t="s">
        <v>142</v>
      </c>
      <c r="AT248" s="23" t="s">
        <v>137</v>
      </c>
      <c r="AU248" s="23" t="s">
        <v>86</v>
      </c>
      <c r="AY248" s="23" t="s">
        <v>135</v>
      </c>
      <c r="BE248" s="202">
        <f>IF(N248="základní",J248,0)</f>
        <v>0</v>
      </c>
      <c r="BF248" s="202">
        <f>IF(N248="snížená",J248,0)</f>
        <v>0</v>
      </c>
      <c r="BG248" s="202">
        <f>IF(N248="zákl. přenesená",J248,0)</f>
        <v>0</v>
      </c>
      <c r="BH248" s="202">
        <f>IF(N248="sníž. přenesená",J248,0)</f>
        <v>0</v>
      </c>
      <c r="BI248" s="202">
        <f>IF(N248="nulová",J248,0)</f>
        <v>0</v>
      </c>
      <c r="BJ248" s="23" t="s">
        <v>84</v>
      </c>
      <c r="BK248" s="202">
        <f>ROUND(I248*H248,2)</f>
        <v>0</v>
      </c>
      <c r="BL248" s="23" t="s">
        <v>142</v>
      </c>
      <c r="BM248" s="23" t="s">
        <v>386</v>
      </c>
    </row>
    <row r="249" spans="2:65" s="1" customFormat="1" ht="84">
      <c r="B249" s="40"/>
      <c r="C249" s="62"/>
      <c r="D249" s="203" t="s">
        <v>144</v>
      </c>
      <c r="E249" s="62"/>
      <c r="F249" s="204" t="s">
        <v>387</v>
      </c>
      <c r="G249" s="62"/>
      <c r="H249" s="62"/>
      <c r="I249" s="162"/>
      <c r="J249" s="62"/>
      <c r="K249" s="62"/>
      <c r="L249" s="60"/>
      <c r="M249" s="205"/>
      <c r="N249" s="41"/>
      <c r="O249" s="41"/>
      <c r="P249" s="41"/>
      <c r="Q249" s="41"/>
      <c r="R249" s="41"/>
      <c r="S249" s="41"/>
      <c r="T249" s="77"/>
      <c r="AT249" s="23" t="s">
        <v>144</v>
      </c>
      <c r="AU249" s="23" t="s">
        <v>86</v>
      </c>
    </row>
    <row r="250" spans="2:65" s="11" customFormat="1" ht="12">
      <c r="B250" s="206"/>
      <c r="C250" s="207"/>
      <c r="D250" s="203" t="s">
        <v>146</v>
      </c>
      <c r="E250" s="208" t="s">
        <v>21</v>
      </c>
      <c r="F250" s="209" t="s">
        <v>388</v>
      </c>
      <c r="G250" s="207"/>
      <c r="H250" s="208" t="s">
        <v>21</v>
      </c>
      <c r="I250" s="210"/>
      <c r="J250" s="207"/>
      <c r="K250" s="207"/>
      <c r="L250" s="211"/>
      <c r="M250" s="212"/>
      <c r="N250" s="213"/>
      <c r="O250" s="213"/>
      <c r="P250" s="213"/>
      <c r="Q250" s="213"/>
      <c r="R250" s="213"/>
      <c r="S250" s="213"/>
      <c r="T250" s="214"/>
      <c r="AT250" s="215" t="s">
        <v>146</v>
      </c>
      <c r="AU250" s="215" t="s">
        <v>86</v>
      </c>
      <c r="AV250" s="11" t="s">
        <v>84</v>
      </c>
      <c r="AW250" s="11" t="s">
        <v>39</v>
      </c>
      <c r="AX250" s="11" t="s">
        <v>76</v>
      </c>
      <c r="AY250" s="215" t="s">
        <v>135</v>
      </c>
    </row>
    <row r="251" spans="2:65" s="12" customFormat="1" ht="12">
      <c r="B251" s="216"/>
      <c r="C251" s="217"/>
      <c r="D251" s="203" t="s">
        <v>146</v>
      </c>
      <c r="E251" s="218" t="s">
        <v>21</v>
      </c>
      <c r="F251" s="219" t="s">
        <v>389</v>
      </c>
      <c r="G251" s="217"/>
      <c r="H251" s="220">
        <v>2.5</v>
      </c>
      <c r="I251" s="221"/>
      <c r="J251" s="217"/>
      <c r="K251" s="217"/>
      <c r="L251" s="222"/>
      <c r="M251" s="223"/>
      <c r="N251" s="224"/>
      <c r="O251" s="224"/>
      <c r="P251" s="224"/>
      <c r="Q251" s="224"/>
      <c r="R251" s="224"/>
      <c r="S251" s="224"/>
      <c r="T251" s="225"/>
      <c r="AT251" s="226" t="s">
        <v>146</v>
      </c>
      <c r="AU251" s="226" t="s">
        <v>86</v>
      </c>
      <c r="AV251" s="12" t="s">
        <v>86</v>
      </c>
      <c r="AW251" s="12" t="s">
        <v>39</v>
      </c>
      <c r="AX251" s="12" t="s">
        <v>76</v>
      </c>
      <c r="AY251" s="226" t="s">
        <v>135</v>
      </c>
    </row>
    <row r="252" spans="2:65" s="12" customFormat="1" ht="12">
      <c r="B252" s="216"/>
      <c r="C252" s="217"/>
      <c r="D252" s="203" t="s">
        <v>146</v>
      </c>
      <c r="E252" s="218" t="s">
        <v>21</v>
      </c>
      <c r="F252" s="219" t="s">
        <v>390</v>
      </c>
      <c r="G252" s="217"/>
      <c r="H252" s="220">
        <v>1</v>
      </c>
      <c r="I252" s="221"/>
      <c r="J252" s="217"/>
      <c r="K252" s="217"/>
      <c r="L252" s="222"/>
      <c r="M252" s="223"/>
      <c r="N252" s="224"/>
      <c r="O252" s="224"/>
      <c r="P252" s="224"/>
      <c r="Q252" s="224"/>
      <c r="R252" s="224"/>
      <c r="S252" s="224"/>
      <c r="T252" s="225"/>
      <c r="AT252" s="226" t="s">
        <v>146</v>
      </c>
      <c r="AU252" s="226" t="s">
        <v>86</v>
      </c>
      <c r="AV252" s="12" t="s">
        <v>86</v>
      </c>
      <c r="AW252" s="12" t="s">
        <v>39</v>
      </c>
      <c r="AX252" s="12" t="s">
        <v>76</v>
      </c>
      <c r="AY252" s="226" t="s">
        <v>135</v>
      </c>
    </row>
    <row r="253" spans="2:65" s="13" customFormat="1" ht="12">
      <c r="B253" s="227"/>
      <c r="C253" s="228"/>
      <c r="D253" s="203" t="s">
        <v>146</v>
      </c>
      <c r="E253" s="229" t="s">
        <v>21</v>
      </c>
      <c r="F253" s="230" t="s">
        <v>151</v>
      </c>
      <c r="G253" s="228"/>
      <c r="H253" s="231">
        <v>3.5</v>
      </c>
      <c r="I253" s="232"/>
      <c r="J253" s="228"/>
      <c r="K253" s="228"/>
      <c r="L253" s="233"/>
      <c r="M253" s="234"/>
      <c r="N253" s="235"/>
      <c r="O253" s="235"/>
      <c r="P253" s="235"/>
      <c r="Q253" s="235"/>
      <c r="R253" s="235"/>
      <c r="S253" s="235"/>
      <c r="T253" s="236"/>
      <c r="AT253" s="237" t="s">
        <v>146</v>
      </c>
      <c r="AU253" s="237" t="s">
        <v>86</v>
      </c>
      <c r="AV253" s="13" t="s">
        <v>142</v>
      </c>
      <c r="AW253" s="13" t="s">
        <v>39</v>
      </c>
      <c r="AX253" s="13" t="s">
        <v>84</v>
      </c>
      <c r="AY253" s="237" t="s">
        <v>135</v>
      </c>
    </row>
    <row r="254" spans="2:65" s="1" customFormat="1" ht="16.5" customHeight="1">
      <c r="B254" s="40"/>
      <c r="C254" s="238" t="s">
        <v>391</v>
      </c>
      <c r="D254" s="238" t="s">
        <v>198</v>
      </c>
      <c r="E254" s="239" t="s">
        <v>392</v>
      </c>
      <c r="F254" s="240" t="s">
        <v>393</v>
      </c>
      <c r="G254" s="241" t="s">
        <v>201</v>
      </c>
      <c r="H254" s="242">
        <v>7</v>
      </c>
      <c r="I254" s="243"/>
      <c r="J254" s="244">
        <f>ROUND(I254*H254,2)</f>
        <v>0</v>
      </c>
      <c r="K254" s="240" t="s">
        <v>141</v>
      </c>
      <c r="L254" s="245"/>
      <c r="M254" s="246" t="s">
        <v>21</v>
      </c>
      <c r="N254" s="247" t="s">
        <v>47</v>
      </c>
      <c r="O254" s="41"/>
      <c r="P254" s="200">
        <f>O254*H254</f>
        <v>0</v>
      </c>
      <c r="Q254" s="200">
        <v>1</v>
      </c>
      <c r="R254" s="200">
        <f>Q254*H254</f>
        <v>7</v>
      </c>
      <c r="S254" s="200">
        <v>0</v>
      </c>
      <c r="T254" s="201">
        <f>S254*H254</f>
        <v>0</v>
      </c>
      <c r="AR254" s="23" t="s">
        <v>190</v>
      </c>
      <c r="AT254" s="23" t="s">
        <v>198</v>
      </c>
      <c r="AU254" s="23" t="s">
        <v>86</v>
      </c>
      <c r="AY254" s="23" t="s">
        <v>135</v>
      </c>
      <c r="BE254" s="202">
        <f>IF(N254="základní",J254,0)</f>
        <v>0</v>
      </c>
      <c r="BF254" s="202">
        <f>IF(N254="snížená",J254,0)</f>
        <v>0</v>
      </c>
      <c r="BG254" s="202">
        <f>IF(N254="zákl. přenesená",J254,0)</f>
        <v>0</v>
      </c>
      <c r="BH254" s="202">
        <f>IF(N254="sníž. přenesená",J254,0)</f>
        <v>0</v>
      </c>
      <c r="BI254" s="202">
        <f>IF(N254="nulová",J254,0)</f>
        <v>0</v>
      </c>
      <c r="BJ254" s="23" t="s">
        <v>84</v>
      </c>
      <c r="BK254" s="202">
        <f>ROUND(I254*H254,2)</f>
        <v>0</v>
      </c>
      <c r="BL254" s="23" t="s">
        <v>142</v>
      </c>
      <c r="BM254" s="23" t="s">
        <v>394</v>
      </c>
    </row>
    <row r="255" spans="2:65" s="12" customFormat="1" ht="12">
      <c r="B255" s="216"/>
      <c r="C255" s="217"/>
      <c r="D255" s="203" t="s">
        <v>146</v>
      </c>
      <c r="E255" s="217"/>
      <c r="F255" s="219" t="s">
        <v>395</v>
      </c>
      <c r="G255" s="217"/>
      <c r="H255" s="220">
        <v>7</v>
      </c>
      <c r="I255" s="221"/>
      <c r="J255" s="217"/>
      <c r="K255" s="217"/>
      <c r="L255" s="222"/>
      <c r="M255" s="223"/>
      <c r="N255" s="224"/>
      <c r="O255" s="224"/>
      <c r="P255" s="224"/>
      <c r="Q255" s="224"/>
      <c r="R255" s="224"/>
      <c r="S255" s="224"/>
      <c r="T255" s="225"/>
      <c r="AT255" s="226" t="s">
        <v>146</v>
      </c>
      <c r="AU255" s="226" t="s">
        <v>86</v>
      </c>
      <c r="AV255" s="12" t="s">
        <v>86</v>
      </c>
      <c r="AW255" s="12" t="s">
        <v>6</v>
      </c>
      <c r="AX255" s="12" t="s">
        <v>84</v>
      </c>
      <c r="AY255" s="226" t="s">
        <v>135</v>
      </c>
    </row>
    <row r="256" spans="2:65" s="10" customFormat="1" ht="29.85" customHeight="1">
      <c r="B256" s="175"/>
      <c r="C256" s="176"/>
      <c r="D256" s="177" t="s">
        <v>75</v>
      </c>
      <c r="E256" s="189" t="s">
        <v>396</v>
      </c>
      <c r="F256" s="189" t="s">
        <v>397</v>
      </c>
      <c r="G256" s="176"/>
      <c r="H256" s="176"/>
      <c r="I256" s="179"/>
      <c r="J256" s="190">
        <f>BK256</f>
        <v>0</v>
      </c>
      <c r="K256" s="176"/>
      <c r="L256" s="181"/>
      <c r="M256" s="182"/>
      <c r="N256" s="183"/>
      <c r="O256" s="183"/>
      <c r="P256" s="184">
        <f>SUM(P257:P278)</f>
        <v>0</v>
      </c>
      <c r="Q256" s="183"/>
      <c r="R256" s="184">
        <f>SUM(R257:R278)</f>
        <v>0</v>
      </c>
      <c r="S256" s="183"/>
      <c r="T256" s="185">
        <f>SUM(T257:T278)</f>
        <v>0</v>
      </c>
      <c r="AR256" s="186" t="s">
        <v>84</v>
      </c>
      <c r="AT256" s="187" t="s">
        <v>75</v>
      </c>
      <c r="AU256" s="187" t="s">
        <v>84</v>
      </c>
      <c r="AY256" s="186" t="s">
        <v>135</v>
      </c>
      <c r="BK256" s="188">
        <f>SUM(BK257:BK278)</f>
        <v>0</v>
      </c>
    </row>
    <row r="257" spans="2:65" s="1" customFormat="1" ht="25.5" customHeight="1">
      <c r="B257" s="40"/>
      <c r="C257" s="191" t="s">
        <v>398</v>
      </c>
      <c r="D257" s="191" t="s">
        <v>137</v>
      </c>
      <c r="E257" s="192" t="s">
        <v>399</v>
      </c>
      <c r="F257" s="193" t="s">
        <v>400</v>
      </c>
      <c r="G257" s="194" t="s">
        <v>201</v>
      </c>
      <c r="H257" s="195">
        <v>319.22899999999998</v>
      </c>
      <c r="I257" s="196"/>
      <c r="J257" s="197">
        <f>ROUND(I257*H257,2)</f>
        <v>0</v>
      </c>
      <c r="K257" s="193" t="s">
        <v>141</v>
      </c>
      <c r="L257" s="60"/>
      <c r="M257" s="198" t="s">
        <v>21</v>
      </c>
      <c r="N257" s="199" t="s">
        <v>47</v>
      </c>
      <c r="O257" s="41"/>
      <c r="P257" s="200">
        <f>O257*H257</f>
        <v>0</v>
      </c>
      <c r="Q257" s="200">
        <v>0</v>
      </c>
      <c r="R257" s="200">
        <f>Q257*H257</f>
        <v>0</v>
      </c>
      <c r="S257" s="200">
        <v>0</v>
      </c>
      <c r="T257" s="201">
        <f>S257*H257</f>
        <v>0</v>
      </c>
      <c r="AR257" s="23" t="s">
        <v>142</v>
      </c>
      <c r="AT257" s="23" t="s">
        <v>137</v>
      </c>
      <c r="AU257" s="23" t="s">
        <v>86</v>
      </c>
      <c r="AY257" s="23" t="s">
        <v>135</v>
      </c>
      <c r="BE257" s="202">
        <f>IF(N257="základní",J257,0)</f>
        <v>0</v>
      </c>
      <c r="BF257" s="202">
        <f>IF(N257="snížená",J257,0)</f>
        <v>0</v>
      </c>
      <c r="BG257" s="202">
        <f>IF(N257="zákl. přenesená",J257,0)</f>
        <v>0</v>
      </c>
      <c r="BH257" s="202">
        <f>IF(N257="sníž. přenesená",J257,0)</f>
        <v>0</v>
      </c>
      <c r="BI257" s="202">
        <f>IF(N257="nulová",J257,0)</f>
        <v>0</v>
      </c>
      <c r="BJ257" s="23" t="s">
        <v>84</v>
      </c>
      <c r="BK257" s="202">
        <f>ROUND(I257*H257,2)</f>
        <v>0</v>
      </c>
      <c r="BL257" s="23" t="s">
        <v>142</v>
      </c>
      <c r="BM257" s="23" t="s">
        <v>401</v>
      </c>
    </row>
    <row r="258" spans="2:65" s="1" customFormat="1" ht="96">
      <c r="B258" s="40"/>
      <c r="C258" s="62"/>
      <c r="D258" s="203" t="s">
        <v>144</v>
      </c>
      <c r="E258" s="62"/>
      <c r="F258" s="204" t="s">
        <v>402</v>
      </c>
      <c r="G258" s="62"/>
      <c r="H258" s="62"/>
      <c r="I258" s="162"/>
      <c r="J258" s="62"/>
      <c r="K258" s="62"/>
      <c r="L258" s="60"/>
      <c r="M258" s="205"/>
      <c r="N258" s="41"/>
      <c r="O258" s="41"/>
      <c r="P258" s="41"/>
      <c r="Q258" s="41"/>
      <c r="R258" s="41"/>
      <c r="S258" s="41"/>
      <c r="T258" s="77"/>
      <c r="AT258" s="23" t="s">
        <v>144</v>
      </c>
      <c r="AU258" s="23" t="s">
        <v>86</v>
      </c>
    </row>
    <row r="259" spans="2:65" s="11" customFormat="1" ht="12">
      <c r="B259" s="206"/>
      <c r="C259" s="207"/>
      <c r="D259" s="203" t="s">
        <v>146</v>
      </c>
      <c r="E259" s="208" t="s">
        <v>21</v>
      </c>
      <c r="F259" s="209" t="s">
        <v>403</v>
      </c>
      <c r="G259" s="207"/>
      <c r="H259" s="208" t="s">
        <v>21</v>
      </c>
      <c r="I259" s="210"/>
      <c r="J259" s="207"/>
      <c r="K259" s="207"/>
      <c r="L259" s="211"/>
      <c r="M259" s="212"/>
      <c r="N259" s="213"/>
      <c r="O259" s="213"/>
      <c r="P259" s="213"/>
      <c r="Q259" s="213"/>
      <c r="R259" s="213"/>
      <c r="S259" s="213"/>
      <c r="T259" s="214"/>
      <c r="AT259" s="215" t="s">
        <v>146</v>
      </c>
      <c r="AU259" s="215" t="s">
        <v>86</v>
      </c>
      <c r="AV259" s="11" t="s">
        <v>84</v>
      </c>
      <c r="AW259" s="11" t="s">
        <v>39</v>
      </c>
      <c r="AX259" s="11" t="s">
        <v>76</v>
      </c>
      <c r="AY259" s="215" t="s">
        <v>135</v>
      </c>
    </row>
    <row r="260" spans="2:65" s="12" customFormat="1" ht="12">
      <c r="B260" s="216"/>
      <c r="C260" s="217"/>
      <c r="D260" s="203" t="s">
        <v>146</v>
      </c>
      <c r="E260" s="218" t="s">
        <v>21</v>
      </c>
      <c r="F260" s="219" t="s">
        <v>404</v>
      </c>
      <c r="G260" s="217"/>
      <c r="H260" s="220">
        <v>175.89</v>
      </c>
      <c r="I260" s="221"/>
      <c r="J260" s="217"/>
      <c r="K260" s="217"/>
      <c r="L260" s="222"/>
      <c r="M260" s="223"/>
      <c r="N260" s="224"/>
      <c r="O260" s="224"/>
      <c r="P260" s="224"/>
      <c r="Q260" s="224"/>
      <c r="R260" s="224"/>
      <c r="S260" s="224"/>
      <c r="T260" s="225"/>
      <c r="AT260" s="226" t="s">
        <v>146</v>
      </c>
      <c r="AU260" s="226" t="s">
        <v>86</v>
      </c>
      <c r="AV260" s="12" t="s">
        <v>86</v>
      </c>
      <c r="AW260" s="12" t="s">
        <v>39</v>
      </c>
      <c r="AX260" s="12" t="s">
        <v>76</v>
      </c>
      <c r="AY260" s="226" t="s">
        <v>135</v>
      </c>
    </row>
    <row r="261" spans="2:65" s="12" customFormat="1" ht="12">
      <c r="B261" s="216"/>
      <c r="C261" s="217"/>
      <c r="D261" s="203" t="s">
        <v>146</v>
      </c>
      <c r="E261" s="218" t="s">
        <v>21</v>
      </c>
      <c r="F261" s="219" t="s">
        <v>405</v>
      </c>
      <c r="G261" s="217"/>
      <c r="H261" s="220">
        <v>120.491</v>
      </c>
      <c r="I261" s="221"/>
      <c r="J261" s="217"/>
      <c r="K261" s="217"/>
      <c r="L261" s="222"/>
      <c r="M261" s="223"/>
      <c r="N261" s="224"/>
      <c r="O261" s="224"/>
      <c r="P261" s="224"/>
      <c r="Q261" s="224"/>
      <c r="R261" s="224"/>
      <c r="S261" s="224"/>
      <c r="T261" s="225"/>
      <c r="AT261" s="226" t="s">
        <v>146</v>
      </c>
      <c r="AU261" s="226" t="s">
        <v>86</v>
      </c>
      <c r="AV261" s="12" t="s">
        <v>86</v>
      </c>
      <c r="AW261" s="12" t="s">
        <v>39</v>
      </c>
      <c r="AX261" s="12" t="s">
        <v>76</v>
      </c>
      <c r="AY261" s="226" t="s">
        <v>135</v>
      </c>
    </row>
    <row r="262" spans="2:65" s="12" customFormat="1" ht="12">
      <c r="B262" s="216"/>
      <c r="C262" s="217"/>
      <c r="D262" s="203" t="s">
        <v>146</v>
      </c>
      <c r="E262" s="218" t="s">
        <v>21</v>
      </c>
      <c r="F262" s="219" t="s">
        <v>406</v>
      </c>
      <c r="G262" s="217"/>
      <c r="H262" s="220">
        <v>22.847999999999999</v>
      </c>
      <c r="I262" s="221"/>
      <c r="J262" s="217"/>
      <c r="K262" s="217"/>
      <c r="L262" s="222"/>
      <c r="M262" s="223"/>
      <c r="N262" s="224"/>
      <c r="O262" s="224"/>
      <c r="P262" s="224"/>
      <c r="Q262" s="224"/>
      <c r="R262" s="224"/>
      <c r="S262" s="224"/>
      <c r="T262" s="225"/>
      <c r="AT262" s="226" t="s">
        <v>146</v>
      </c>
      <c r="AU262" s="226" t="s">
        <v>86</v>
      </c>
      <c r="AV262" s="12" t="s">
        <v>86</v>
      </c>
      <c r="AW262" s="12" t="s">
        <v>39</v>
      </c>
      <c r="AX262" s="12" t="s">
        <v>76</v>
      </c>
      <c r="AY262" s="226" t="s">
        <v>135</v>
      </c>
    </row>
    <row r="263" spans="2:65" s="13" customFormat="1" ht="12">
      <c r="B263" s="227"/>
      <c r="C263" s="228"/>
      <c r="D263" s="203" t="s">
        <v>146</v>
      </c>
      <c r="E263" s="229" t="s">
        <v>21</v>
      </c>
      <c r="F263" s="230" t="s">
        <v>151</v>
      </c>
      <c r="G263" s="228"/>
      <c r="H263" s="231">
        <v>319.22899999999998</v>
      </c>
      <c r="I263" s="232"/>
      <c r="J263" s="228"/>
      <c r="K263" s="228"/>
      <c r="L263" s="233"/>
      <c r="M263" s="234"/>
      <c r="N263" s="235"/>
      <c r="O263" s="235"/>
      <c r="P263" s="235"/>
      <c r="Q263" s="235"/>
      <c r="R263" s="235"/>
      <c r="S263" s="235"/>
      <c r="T263" s="236"/>
      <c r="AT263" s="237" t="s">
        <v>146</v>
      </c>
      <c r="AU263" s="237" t="s">
        <v>86</v>
      </c>
      <c r="AV263" s="13" t="s">
        <v>142</v>
      </c>
      <c r="AW263" s="13" t="s">
        <v>39</v>
      </c>
      <c r="AX263" s="13" t="s">
        <v>84</v>
      </c>
      <c r="AY263" s="237" t="s">
        <v>135</v>
      </c>
    </row>
    <row r="264" spans="2:65" s="1" customFormat="1" ht="25.5" customHeight="1">
      <c r="B264" s="40"/>
      <c r="C264" s="191" t="s">
        <v>407</v>
      </c>
      <c r="D264" s="191" t="s">
        <v>137</v>
      </c>
      <c r="E264" s="192" t="s">
        <v>408</v>
      </c>
      <c r="F264" s="193" t="s">
        <v>409</v>
      </c>
      <c r="G264" s="194" t="s">
        <v>201</v>
      </c>
      <c r="H264" s="195">
        <v>4469.2060000000001</v>
      </c>
      <c r="I264" s="196"/>
      <c r="J264" s="197">
        <f>ROUND(I264*H264,2)</f>
        <v>0</v>
      </c>
      <c r="K264" s="193" t="s">
        <v>141</v>
      </c>
      <c r="L264" s="60"/>
      <c r="M264" s="198" t="s">
        <v>21</v>
      </c>
      <c r="N264" s="199" t="s">
        <v>47</v>
      </c>
      <c r="O264" s="41"/>
      <c r="P264" s="200">
        <f>O264*H264</f>
        <v>0</v>
      </c>
      <c r="Q264" s="200">
        <v>0</v>
      </c>
      <c r="R264" s="200">
        <f>Q264*H264</f>
        <v>0</v>
      </c>
      <c r="S264" s="200">
        <v>0</v>
      </c>
      <c r="T264" s="201">
        <f>S264*H264</f>
        <v>0</v>
      </c>
      <c r="AR264" s="23" t="s">
        <v>142</v>
      </c>
      <c r="AT264" s="23" t="s">
        <v>137</v>
      </c>
      <c r="AU264" s="23" t="s">
        <v>86</v>
      </c>
      <c r="AY264" s="23" t="s">
        <v>135</v>
      </c>
      <c r="BE264" s="202">
        <f>IF(N264="základní",J264,0)</f>
        <v>0</v>
      </c>
      <c r="BF264" s="202">
        <f>IF(N264="snížená",J264,0)</f>
        <v>0</v>
      </c>
      <c r="BG264" s="202">
        <f>IF(N264="zákl. přenesená",J264,0)</f>
        <v>0</v>
      </c>
      <c r="BH264" s="202">
        <f>IF(N264="sníž. přenesená",J264,0)</f>
        <v>0</v>
      </c>
      <c r="BI264" s="202">
        <f>IF(N264="nulová",J264,0)</f>
        <v>0</v>
      </c>
      <c r="BJ264" s="23" t="s">
        <v>84</v>
      </c>
      <c r="BK264" s="202">
        <f>ROUND(I264*H264,2)</f>
        <v>0</v>
      </c>
      <c r="BL264" s="23" t="s">
        <v>142</v>
      </c>
      <c r="BM264" s="23" t="s">
        <v>410</v>
      </c>
    </row>
    <row r="265" spans="2:65" s="1" customFormat="1" ht="96">
      <c r="B265" s="40"/>
      <c r="C265" s="62"/>
      <c r="D265" s="203" t="s">
        <v>144</v>
      </c>
      <c r="E265" s="62"/>
      <c r="F265" s="204" t="s">
        <v>402</v>
      </c>
      <c r="G265" s="62"/>
      <c r="H265" s="62"/>
      <c r="I265" s="162"/>
      <c r="J265" s="62"/>
      <c r="K265" s="62"/>
      <c r="L265" s="60"/>
      <c r="M265" s="205"/>
      <c r="N265" s="41"/>
      <c r="O265" s="41"/>
      <c r="P265" s="41"/>
      <c r="Q265" s="41"/>
      <c r="R265" s="41"/>
      <c r="S265" s="41"/>
      <c r="T265" s="77"/>
      <c r="AT265" s="23" t="s">
        <v>144</v>
      </c>
      <c r="AU265" s="23" t="s">
        <v>86</v>
      </c>
    </row>
    <row r="266" spans="2:65" s="12" customFormat="1" ht="12">
      <c r="B266" s="216"/>
      <c r="C266" s="217"/>
      <c r="D266" s="203" t="s">
        <v>146</v>
      </c>
      <c r="E266" s="217"/>
      <c r="F266" s="219" t="s">
        <v>411</v>
      </c>
      <c r="G266" s="217"/>
      <c r="H266" s="220">
        <v>4469.2060000000001</v>
      </c>
      <c r="I266" s="221"/>
      <c r="J266" s="217"/>
      <c r="K266" s="217"/>
      <c r="L266" s="222"/>
      <c r="M266" s="223"/>
      <c r="N266" s="224"/>
      <c r="O266" s="224"/>
      <c r="P266" s="224"/>
      <c r="Q266" s="224"/>
      <c r="R266" s="224"/>
      <c r="S266" s="224"/>
      <c r="T266" s="225"/>
      <c r="AT266" s="226" t="s">
        <v>146</v>
      </c>
      <c r="AU266" s="226" t="s">
        <v>86</v>
      </c>
      <c r="AV266" s="12" t="s">
        <v>86</v>
      </c>
      <c r="AW266" s="12" t="s">
        <v>6</v>
      </c>
      <c r="AX266" s="12" t="s">
        <v>84</v>
      </c>
      <c r="AY266" s="226" t="s">
        <v>135</v>
      </c>
    </row>
    <row r="267" spans="2:65" s="1" customFormat="1" ht="16.5" customHeight="1">
      <c r="B267" s="40"/>
      <c r="C267" s="191" t="s">
        <v>412</v>
      </c>
      <c r="D267" s="191" t="s">
        <v>137</v>
      </c>
      <c r="E267" s="192" t="s">
        <v>413</v>
      </c>
      <c r="F267" s="193" t="s">
        <v>414</v>
      </c>
      <c r="G267" s="194" t="s">
        <v>201</v>
      </c>
      <c r="H267" s="195">
        <v>22.847999999999999</v>
      </c>
      <c r="I267" s="196"/>
      <c r="J267" s="197">
        <f>ROUND(I267*H267,2)</f>
        <v>0</v>
      </c>
      <c r="K267" s="193" t="s">
        <v>141</v>
      </c>
      <c r="L267" s="60"/>
      <c r="M267" s="198" t="s">
        <v>21</v>
      </c>
      <c r="N267" s="199" t="s">
        <v>47</v>
      </c>
      <c r="O267" s="41"/>
      <c r="P267" s="200">
        <f>O267*H267</f>
        <v>0</v>
      </c>
      <c r="Q267" s="200">
        <v>0</v>
      </c>
      <c r="R267" s="200">
        <f>Q267*H267</f>
        <v>0</v>
      </c>
      <c r="S267" s="200">
        <v>0</v>
      </c>
      <c r="T267" s="201">
        <f>S267*H267</f>
        <v>0</v>
      </c>
      <c r="AR267" s="23" t="s">
        <v>142</v>
      </c>
      <c r="AT267" s="23" t="s">
        <v>137</v>
      </c>
      <c r="AU267" s="23" t="s">
        <v>86</v>
      </c>
      <c r="AY267" s="23" t="s">
        <v>135</v>
      </c>
      <c r="BE267" s="202">
        <f>IF(N267="základní",J267,0)</f>
        <v>0</v>
      </c>
      <c r="BF267" s="202">
        <f>IF(N267="snížená",J267,0)</f>
        <v>0</v>
      </c>
      <c r="BG267" s="202">
        <f>IF(N267="zákl. přenesená",J267,0)</f>
        <v>0</v>
      </c>
      <c r="BH267" s="202">
        <f>IF(N267="sníž. přenesená",J267,0)</f>
        <v>0</v>
      </c>
      <c r="BI267" s="202">
        <f>IF(N267="nulová",J267,0)</f>
        <v>0</v>
      </c>
      <c r="BJ267" s="23" t="s">
        <v>84</v>
      </c>
      <c r="BK267" s="202">
        <f>ROUND(I267*H267,2)</f>
        <v>0</v>
      </c>
      <c r="BL267" s="23" t="s">
        <v>142</v>
      </c>
      <c r="BM267" s="23" t="s">
        <v>415</v>
      </c>
    </row>
    <row r="268" spans="2:65" s="1" customFormat="1" ht="72">
      <c r="B268" s="40"/>
      <c r="C268" s="62"/>
      <c r="D268" s="203" t="s">
        <v>144</v>
      </c>
      <c r="E268" s="62"/>
      <c r="F268" s="204" t="s">
        <v>416</v>
      </c>
      <c r="G268" s="62"/>
      <c r="H268" s="62"/>
      <c r="I268" s="162"/>
      <c r="J268" s="62"/>
      <c r="K268" s="62"/>
      <c r="L268" s="60"/>
      <c r="M268" s="205"/>
      <c r="N268" s="41"/>
      <c r="O268" s="41"/>
      <c r="P268" s="41"/>
      <c r="Q268" s="41"/>
      <c r="R268" s="41"/>
      <c r="S268" s="41"/>
      <c r="T268" s="77"/>
      <c r="AT268" s="23" t="s">
        <v>144</v>
      </c>
      <c r="AU268" s="23" t="s">
        <v>86</v>
      </c>
    </row>
    <row r="269" spans="2:65" s="11" customFormat="1" ht="12">
      <c r="B269" s="206"/>
      <c r="C269" s="207"/>
      <c r="D269" s="203" t="s">
        <v>146</v>
      </c>
      <c r="E269" s="208" t="s">
        <v>21</v>
      </c>
      <c r="F269" s="209" t="s">
        <v>417</v>
      </c>
      <c r="G269" s="207"/>
      <c r="H269" s="208" t="s">
        <v>21</v>
      </c>
      <c r="I269" s="210"/>
      <c r="J269" s="207"/>
      <c r="K269" s="207"/>
      <c r="L269" s="211"/>
      <c r="M269" s="212"/>
      <c r="N269" s="213"/>
      <c r="O269" s="213"/>
      <c r="P269" s="213"/>
      <c r="Q269" s="213"/>
      <c r="R269" s="213"/>
      <c r="S269" s="213"/>
      <c r="T269" s="214"/>
      <c r="AT269" s="215" t="s">
        <v>146</v>
      </c>
      <c r="AU269" s="215" t="s">
        <v>86</v>
      </c>
      <c r="AV269" s="11" t="s">
        <v>84</v>
      </c>
      <c r="AW269" s="11" t="s">
        <v>39</v>
      </c>
      <c r="AX269" s="11" t="s">
        <v>76</v>
      </c>
      <c r="AY269" s="215" t="s">
        <v>135</v>
      </c>
    </row>
    <row r="270" spans="2:65" s="12" customFormat="1" ht="12">
      <c r="B270" s="216"/>
      <c r="C270" s="217"/>
      <c r="D270" s="203" t="s">
        <v>146</v>
      </c>
      <c r="E270" s="218" t="s">
        <v>21</v>
      </c>
      <c r="F270" s="219" t="s">
        <v>406</v>
      </c>
      <c r="G270" s="217"/>
      <c r="H270" s="220">
        <v>22.847999999999999</v>
      </c>
      <c r="I270" s="221"/>
      <c r="J270" s="217"/>
      <c r="K270" s="217"/>
      <c r="L270" s="222"/>
      <c r="M270" s="223"/>
      <c r="N270" s="224"/>
      <c r="O270" s="224"/>
      <c r="P270" s="224"/>
      <c r="Q270" s="224"/>
      <c r="R270" s="224"/>
      <c r="S270" s="224"/>
      <c r="T270" s="225"/>
      <c r="AT270" s="226" t="s">
        <v>146</v>
      </c>
      <c r="AU270" s="226" t="s">
        <v>86</v>
      </c>
      <c r="AV270" s="12" t="s">
        <v>86</v>
      </c>
      <c r="AW270" s="12" t="s">
        <v>39</v>
      </c>
      <c r="AX270" s="12" t="s">
        <v>84</v>
      </c>
      <c r="AY270" s="226" t="s">
        <v>135</v>
      </c>
    </row>
    <row r="271" spans="2:65" s="1" customFormat="1" ht="25.5" customHeight="1">
      <c r="B271" s="40"/>
      <c r="C271" s="191" t="s">
        <v>418</v>
      </c>
      <c r="D271" s="191" t="s">
        <v>137</v>
      </c>
      <c r="E271" s="192" t="s">
        <v>419</v>
      </c>
      <c r="F271" s="193" t="s">
        <v>420</v>
      </c>
      <c r="G271" s="194" t="s">
        <v>201</v>
      </c>
      <c r="H271" s="195">
        <v>120.491</v>
      </c>
      <c r="I271" s="196"/>
      <c r="J271" s="197">
        <f>ROUND(I271*H271,2)</f>
        <v>0</v>
      </c>
      <c r="K271" s="193" t="s">
        <v>141</v>
      </c>
      <c r="L271" s="60"/>
      <c r="M271" s="198" t="s">
        <v>21</v>
      </c>
      <c r="N271" s="199" t="s">
        <v>47</v>
      </c>
      <c r="O271" s="41"/>
      <c r="P271" s="200">
        <f>O271*H271</f>
        <v>0</v>
      </c>
      <c r="Q271" s="200">
        <v>0</v>
      </c>
      <c r="R271" s="200">
        <f>Q271*H271</f>
        <v>0</v>
      </c>
      <c r="S271" s="200">
        <v>0</v>
      </c>
      <c r="T271" s="201">
        <f>S271*H271</f>
        <v>0</v>
      </c>
      <c r="AR271" s="23" t="s">
        <v>142</v>
      </c>
      <c r="AT271" s="23" t="s">
        <v>137</v>
      </c>
      <c r="AU271" s="23" t="s">
        <v>86</v>
      </c>
      <c r="AY271" s="23" t="s">
        <v>135</v>
      </c>
      <c r="BE271" s="202">
        <f>IF(N271="základní",J271,0)</f>
        <v>0</v>
      </c>
      <c r="BF271" s="202">
        <f>IF(N271="snížená",J271,0)</f>
        <v>0</v>
      </c>
      <c r="BG271" s="202">
        <f>IF(N271="zákl. přenesená",J271,0)</f>
        <v>0</v>
      </c>
      <c r="BH271" s="202">
        <f>IF(N271="sníž. přenesená",J271,0)</f>
        <v>0</v>
      </c>
      <c r="BI271" s="202">
        <f>IF(N271="nulová",J271,0)</f>
        <v>0</v>
      </c>
      <c r="BJ271" s="23" t="s">
        <v>84</v>
      </c>
      <c r="BK271" s="202">
        <f>ROUND(I271*H271,2)</f>
        <v>0</v>
      </c>
      <c r="BL271" s="23" t="s">
        <v>142</v>
      </c>
      <c r="BM271" s="23" t="s">
        <v>421</v>
      </c>
    </row>
    <row r="272" spans="2:65" s="1" customFormat="1" ht="72">
      <c r="B272" s="40"/>
      <c r="C272" s="62"/>
      <c r="D272" s="203" t="s">
        <v>144</v>
      </c>
      <c r="E272" s="62"/>
      <c r="F272" s="204" t="s">
        <v>416</v>
      </c>
      <c r="G272" s="62"/>
      <c r="H272" s="62"/>
      <c r="I272" s="162"/>
      <c r="J272" s="62"/>
      <c r="K272" s="62"/>
      <c r="L272" s="60"/>
      <c r="M272" s="205"/>
      <c r="N272" s="41"/>
      <c r="O272" s="41"/>
      <c r="P272" s="41"/>
      <c r="Q272" s="41"/>
      <c r="R272" s="41"/>
      <c r="S272" s="41"/>
      <c r="T272" s="77"/>
      <c r="AT272" s="23" t="s">
        <v>144</v>
      </c>
      <c r="AU272" s="23" t="s">
        <v>86</v>
      </c>
    </row>
    <row r="273" spans="2:65" s="11" customFormat="1" ht="12">
      <c r="B273" s="206"/>
      <c r="C273" s="207"/>
      <c r="D273" s="203" t="s">
        <v>146</v>
      </c>
      <c r="E273" s="208" t="s">
        <v>21</v>
      </c>
      <c r="F273" s="209" t="s">
        <v>417</v>
      </c>
      <c r="G273" s="207"/>
      <c r="H273" s="208" t="s">
        <v>21</v>
      </c>
      <c r="I273" s="210"/>
      <c r="J273" s="207"/>
      <c r="K273" s="207"/>
      <c r="L273" s="211"/>
      <c r="M273" s="212"/>
      <c r="N273" s="213"/>
      <c r="O273" s="213"/>
      <c r="P273" s="213"/>
      <c r="Q273" s="213"/>
      <c r="R273" s="213"/>
      <c r="S273" s="213"/>
      <c r="T273" s="214"/>
      <c r="AT273" s="215" t="s">
        <v>146</v>
      </c>
      <c r="AU273" s="215" t="s">
        <v>86</v>
      </c>
      <c r="AV273" s="11" t="s">
        <v>84</v>
      </c>
      <c r="AW273" s="11" t="s">
        <v>39</v>
      </c>
      <c r="AX273" s="11" t="s">
        <v>76</v>
      </c>
      <c r="AY273" s="215" t="s">
        <v>135</v>
      </c>
    </row>
    <row r="274" spans="2:65" s="12" customFormat="1" ht="12">
      <c r="B274" s="216"/>
      <c r="C274" s="217"/>
      <c r="D274" s="203" t="s">
        <v>146</v>
      </c>
      <c r="E274" s="218" t="s">
        <v>21</v>
      </c>
      <c r="F274" s="219" t="s">
        <v>405</v>
      </c>
      <c r="G274" s="217"/>
      <c r="H274" s="220">
        <v>120.491</v>
      </c>
      <c r="I274" s="221"/>
      <c r="J274" s="217"/>
      <c r="K274" s="217"/>
      <c r="L274" s="222"/>
      <c r="M274" s="223"/>
      <c r="N274" s="224"/>
      <c r="O274" s="224"/>
      <c r="P274" s="224"/>
      <c r="Q274" s="224"/>
      <c r="R274" s="224"/>
      <c r="S274" s="224"/>
      <c r="T274" s="225"/>
      <c r="AT274" s="226" t="s">
        <v>146</v>
      </c>
      <c r="AU274" s="226" t="s">
        <v>86</v>
      </c>
      <c r="AV274" s="12" t="s">
        <v>86</v>
      </c>
      <c r="AW274" s="12" t="s">
        <v>39</v>
      </c>
      <c r="AX274" s="12" t="s">
        <v>84</v>
      </c>
      <c r="AY274" s="226" t="s">
        <v>135</v>
      </c>
    </row>
    <row r="275" spans="2:65" s="1" customFormat="1" ht="25.5" customHeight="1">
      <c r="B275" s="40"/>
      <c r="C275" s="191" t="s">
        <v>422</v>
      </c>
      <c r="D275" s="191" t="s">
        <v>137</v>
      </c>
      <c r="E275" s="192" t="s">
        <v>423</v>
      </c>
      <c r="F275" s="193" t="s">
        <v>424</v>
      </c>
      <c r="G275" s="194" t="s">
        <v>201</v>
      </c>
      <c r="H275" s="195">
        <v>175.89</v>
      </c>
      <c r="I275" s="196"/>
      <c r="J275" s="197">
        <f>ROUND(I275*H275,2)</f>
        <v>0</v>
      </c>
      <c r="K275" s="193" t="s">
        <v>141</v>
      </c>
      <c r="L275" s="60"/>
      <c r="M275" s="198" t="s">
        <v>21</v>
      </c>
      <c r="N275" s="199" t="s">
        <v>47</v>
      </c>
      <c r="O275" s="41"/>
      <c r="P275" s="200">
        <f>O275*H275</f>
        <v>0</v>
      </c>
      <c r="Q275" s="200">
        <v>0</v>
      </c>
      <c r="R275" s="200">
        <f>Q275*H275</f>
        <v>0</v>
      </c>
      <c r="S275" s="200">
        <v>0</v>
      </c>
      <c r="T275" s="201">
        <f>S275*H275</f>
        <v>0</v>
      </c>
      <c r="AR275" s="23" t="s">
        <v>142</v>
      </c>
      <c r="AT275" s="23" t="s">
        <v>137</v>
      </c>
      <c r="AU275" s="23" t="s">
        <v>86</v>
      </c>
      <c r="AY275" s="23" t="s">
        <v>135</v>
      </c>
      <c r="BE275" s="202">
        <f>IF(N275="základní",J275,0)</f>
        <v>0</v>
      </c>
      <c r="BF275" s="202">
        <f>IF(N275="snížená",J275,0)</f>
        <v>0</v>
      </c>
      <c r="BG275" s="202">
        <f>IF(N275="zákl. přenesená",J275,0)</f>
        <v>0</v>
      </c>
      <c r="BH275" s="202">
        <f>IF(N275="sníž. přenesená",J275,0)</f>
        <v>0</v>
      </c>
      <c r="BI275" s="202">
        <f>IF(N275="nulová",J275,0)</f>
        <v>0</v>
      </c>
      <c r="BJ275" s="23" t="s">
        <v>84</v>
      </c>
      <c r="BK275" s="202">
        <f>ROUND(I275*H275,2)</f>
        <v>0</v>
      </c>
      <c r="BL275" s="23" t="s">
        <v>142</v>
      </c>
      <c r="BM275" s="23" t="s">
        <v>425</v>
      </c>
    </row>
    <row r="276" spans="2:65" s="1" customFormat="1" ht="72">
      <c r="B276" s="40"/>
      <c r="C276" s="62"/>
      <c r="D276" s="203" t="s">
        <v>144</v>
      </c>
      <c r="E276" s="62"/>
      <c r="F276" s="204" t="s">
        <v>416</v>
      </c>
      <c r="G276" s="62"/>
      <c r="H276" s="62"/>
      <c r="I276" s="162"/>
      <c r="J276" s="62"/>
      <c r="K276" s="62"/>
      <c r="L276" s="60"/>
      <c r="M276" s="205"/>
      <c r="N276" s="41"/>
      <c r="O276" s="41"/>
      <c r="P276" s="41"/>
      <c r="Q276" s="41"/>
      <c r="R276" s="41"/>
      <c r="S276" s="41"/>
      <c r="T276" s="77"/>
      <c r="AT276" s="23" t="s">
        <v>144</v>
      </c>
      <c r="AU276" s="23" t="s">
        <v>86</v>
      </c>
    </row>
    <row r="277" spans="2:65" s="11" customFormat="1" ht="12">
      <c r="B277" s="206"/>
      <c r="C277" s="207"/>
      <c r="D277" s="203" t="s">
        <v>146</v>
      </c>
      <c r="E277" s="208" t="s">
        <v>21</v>
      </c>
      <c r="F277" s="209" t="s">
        <v>417</v>
      </c>
      <c r="G277" s="207"/>
      <c r="H277" s="208" t="s">
        <v>21</v>
      </c>
      <c r="I277" s="210"/>
      <c r="J277" s="207"/>
      <c r="K277" s="207"/>
      <c r="L277" s="211"/>
      <c r="M277" s="212"/>
      <c r="N277" s="213"/>
      <c r="O277" s="213"/>
      <c r="P277" s="213"/>
      <c r="Q277" s="213"/>
      <c r="R277" s="213"/>
      <c r="S277" s="213"/>
      <c r="T277" s="214"/>
      <c r="AT277" s="215" t="s">
        <v>146</v>
      </c>
      <c r="AU277" s="215" t="s">
        <v>86</v>
      </c>
      <c r="AV277" s="11" t="s">
        <v>84</v>
      </c>
      <c r="AW277" s="11" t="s">
        <v>39</v>
      </c>
      <c r="AX277" s="11" t="s">
        <v>76</v>
      </c>
      <c r="AY277" s="215" t="s">
        <v>135</v>
      </c>
    </row>
    <row r="278" spans="2:65" s="12" customFormat="1" ht="12">
      <c r="B278" s="216"/>
      <c r="C278" s="217"/>
      <c r="D278" s="203" t="s">
        <v>146</v>
      </c>
      <c r="E278" s="218" t="s">
        <v>21</v>
      </c>
      <c r="F278" s="219" t="s">
        <v>404</v>
      </c>
      <c r="G278" s="217"/>
      <c r="H278" s="220">
        <v>175.89</v>
      </c>
      <c r="I278" s="221"/>
      <c r="J278" s="217"/>
      <c r="K278" s="217"/>
      <c r="L278" s="222"/>
      <c r="M278" s="223"/>
      <c r="N278" s="224"/>
      <c r="O278" s="224"/>
      <c r="P278" s="224"/>
      <c r="Q278" s="224"/>
      <c r="R278" s="224"/>
      <c r="S278" s="224"/>
      <c r="T278" s="225"/>
      <c r="AT278" s="226" t="s">
        <v>146</v>
      </c>
      <c r="AU278" s="226" t="s">
        <v>86</v>
      </c>
      <c r="AV278" s="12" t="s">
        <v>86</v>
      </c>
      <c r="AW278" s="12" t="s">
        <v>39</v>
      </c>
      <c r="AX278" s="12" t="s">
        <v>84</v>
      </c>
      <c r="AY278" s="226" t="s">
        <v>135</v>
      </c>
    </row>
    <row r="279" spans="2:65" s="10" customFormat="1" ht="29.85" customHeight="1">
      <c r="B279" s="175"/>
      <c r="C279" s="176"/>
      <c r="D279" s="177" t="s">
        <v>75</v>
      </c>
      <c r="E279" s="189" t="s">
        <v>426</v>
      </c>
      <c r="F279" s="189" t="s">
        <v>427</v>
      </c>
      <c r="G279" s="176"/>
      <c r="H279" s="176"/>
      <c r="I279" s="179"/>
      <c r="J279" s="190">
        <f>BK279</f>
        <v>0</v>
      </c>
      <c r="K279" s="176"/>
      <c r="L279" s="181"/>
      <c r="M279" s="182"/>
      <c r="N279" s="183"/>
      <c r="O279" s="183"/>
      <c r="P279" s="184">
        <f>SUM(P280:P281)</f>
        <v>0</v>
      </c>
      <c r="Q279" s="183"/>
      <c r="R279" s="184">
        <f>SUM(R280:R281)</f>
        <v>0</v>
      </c>
      <c r="S279" s="183"/>
      <c r="T279" s="185">
        <f>SUM(T280:T281)</f>
        <v>0</v>
      </c>
      <c r="AR279" s="186" t="s">
        <v>84</v>
      </c>
      <c r="AT279" s="187" t="s">
        <v>75</v>
      </c>
      <c r="AU279" s="187" t="s">
        <v>84</v>
      </c>
      <c r="AY279" s="186" t="s">
        <v>135</v>
      </c>
      <c r="BK279" s="188">
        <f>SUM(BK280:BK281)</f>
        <v>0</v>
      </c>
    </row>
    <row r="280" spans="2:65" s="1" customFormat="1" ht="25.5" customHeight="1">
      <c r="B280" s="40"/>
      <c r="C280" s="191" t="s">
        <v>428</v>
      </c>
      <c r="D280" s="191" t="s">
        <v>137</v>
      </c>
      <c r="E280" s="192" t="s">
        <v>429</v>
      </c>
      <c r="F280" s="193" t="s">
        <v>430</v>
      </c>
      <c r="G280" s="194" t="s">
        <v>201</v>
      </c>
      <c r="H280" s="195">
        <v>342.70100000000002</v>
      </c>
      <c r="I280" s="196"/>
      <c r="J280" s="197">
        <f>ROUND(I280*H280,2)</f>
        <v>0</v>
      </c>
      <c r="K280" s="193" t="s">
        <v>141</v>
      </c>
      <c r="L280" s="60"/>
      <c r="M280" s="198" t="s">
        <v>21</v>
      </c>
      <c r="N280" s="199" t="s">
        <v>47</v>
      </c>
      <c r="O280" s="41"/>
      <c r="P280" s="200">
        <f>O280*H280</f>
        <v>0</v>
      </c>
      <c r="Q280" s="200">
        <v>0</v>
      </c>
      <c r="R280" s="200">
        <f>Q280*H280</f>
        <v>0</v>
      </c>
      <c r="S280" s="200">
        <v>0</v>
      </c>
      <c r="T280" s="201">
        <f>S280*H280</f>
        <v>0</v>
      </c>
      <c r="AR280" s="23" t="s">
        <v>142</v>
      </c>
      <c r="AT280" s="23" t="s">
        <v>137</v>
      </c>
      <c r="AU280" s="23" t="s">
        <v>86</v>
      </c>
      <c r="AY280" s="23" t="s">
        <v>135</v>
      </c>
      <c r="BE280" s="202">
        <f>IF(N280="základní",J280,0)</f>
        <v>0</v>
      </c>
      <c r="BF280" s="202">
        <f>IF(N280="snížená",J280,0)</f>
        <v>0</v>
      </c>
      <c r="BG280" s="202">
        <f>IF(N280="zákl. přenesená",J280,0)</f>
        <v>0</v>
      </c>
      <c r="BH280" s="202">
        <f>IF(N280="sníž. přenesená",J280,0)</f>
        <v>0</v>
      </c>
      <c r="BI280" s="202">
        <f>IF(N280="nulová",J280,0)</f>
        <v>0</v>
      </c>
      <c r="BJ280" s="23" t="s">
        <v>84</v>
      </c>
      <c r="BK280" s="202">
        <f>ROUND(I280*H280,2)</f>
        <v>0</v>
      </c>
      <c r="BL280" s="23" t="s">
        <v>142</v>
      </c>
      <c r="BM280" s="23" t="s">
        <v>431</v>
      </c>
    </row>
    <row r="281" spans="2:65" s="1" customFormat="1" ht="24">
      <c r="B281" s="40"/>
      <c r="C281" s="62"/>
      <c r="D281" s="203" t="s">
        <v>144</v>
      </c>
      <c r="E281" s="62"/>
      <c r="F281" s="204" t="s">
        <v>432</v>
      </c>
      <c r="G281" s="62"/>
      <c r="H281" s="62"/>
      <c r="I281" s="162"/>
      <c r="J281" s="62"/>
      <c r="K281" s="62"/>
      <c r="L281" s="60"/>
      <c r="M281" s="205"/>
      <c r="N281" s="41"/>
      <c r="O281" s="41"/>
      <c r="P281" s="41"/>
      <c r="Q281" s="41"/>
      <c r="R281" s="41"/>
      <c r="S281" s="41"/>
      <c r="T281" s="77"/>
      <c r="AT281" s="23" t="s">
        <v>144</v>
      </c>
      <c r="AU281" s="23" t="s">
        <v>86</v>
      </c>
    </row>
    <row r="282" spans="2:65" s="10" customFormat="1" ht="37.35" customHeight="1">
      <c r="B282" s="175"/>
      <c r="C282" s="176"/>
      <c r="D282" s="177" t="s">
        <v>75</v>
      </c>
      <c r="E282" s="178" t="s">
        <v>433</v>
      </c>
      <c r="F282" s="178" t="s">
        <v>434</v>
      </c>
      <c r="G282" s="176"/>
      <c r="H282" s="176"/>
      <c r="I282" s="179"/>
      <c r="J282" s="180">
        <f>BK282</f>
        <v>0</v>
      </c>
      <c r="K282" s="176"/>
      <c r="L282" s="181"/>
      <c r="M282" s="182"/>
      <c r="N282" s="183"/>
      <c r="O282" s="183"/>
      <c r="P282" s="184">
        <f>P283</f>
        <v>0</v>
      </c>
      <c r="Q282" s="183"/>
      <c r="R282" s="184">
        <f>R283</f>
        <v>0.254</v>
      </c>
      <c r="S282" s="183"/>
      <c r="T282" s="185">
        <f>T283</f>
        <v>0</v>
      </c>
      <c r="AR282" s="186" t="s">
        <v>86</v>
      </c>
      <c r="AT282" s="187" t="s">
        <v>75</v>
      </c>
      <c r="AU282" s="187" t="s">
        <v>76</v>
      </c>
      <c r="AY282" s="186" t="s">
        <v>135</v>
      </c>
      <c r="BK282" s="188">
        <f>BK283</f>
        <v>0</v>
      </c>
    </row>
    <row r="283" spans="2:65" s="10" customFormat="1" ht="19.95" customHeight="1">
      <c r="B283" s="175"/>
      <c r="C283" s="176"/>
      <c r="D283" s="177" t="s">
        <v>75</v>
      </c>
      <c r="E283" s="189" t="s">
        <v>435</v>
      </c>
      <c r="F283" s="189" t="s">
        <v>436</v>
      </c>
      <c r="G283" s="176"/>
      <c r="H283" s="176"/>
      <c r="I283" s="179"/>
      <c r="J283" s="190">
        <f>BK283</f>
        <v>0</v>
      </c>
      <c r="K283" s="176"/>
      <c r="L283" s="181"/>
      <c r="M283" s="182"/>
      <c r="N283" s="183"/>
      <c r="O283" s="183"/>
      <c r="P283" s="184">
        <f>SUM(P284:P297)</f>
        <v>0</v>
      </c>
      <c r="Q283" s="183"/>
      <c r="R283" s="184">
        <f>SUM(R284:R297)</f>
        <v>0.254</v>
      </c>
      <c r="S283" s="183"/>
      <c r="T283" s="185">
        <f>SUM(T284:T297)</f>
        <v>0</v>
      </c>
      <c r="AR283" s="186" t="s">
        <v>86</v>
      </c>
      <c r="AT283" s="187" t="s">
        <v>75</v>
      </c>
      <c r="AU283" s="187" t="s">
        <v>84</v>
      </c>
      <c r="AY283" s="186" t="s">
        <v>135</v>
      </c>
      <c r="BK283" s="188">
        <f>SUM(BK284:BK297)</f>
        <v>0</v>
      </c>
    </row>
    <row r="284" spans="2:65" s="1" customFormat="1" ht="25.5" customHeight="1">
      <c r="B284" s="40"/>
      <c r="C284" s="191" t="s">
        <v>437</v>
      </c>
      <c r="D284" s="191" t="s">
        <v>137</v>
      </c>
      <c r="E284" s="192" t="s">
        <v>438</v>
      </c>
      <c r="F284" s="193" t="s">
        <v>439</v>
      </c>
      <c r="G284" s="194" t="s">
        <v>140</v>
      </c>
      <c r="H284" s="195">
        <v>203.3</v>
      </c>
      <c r="I284" s="196"/>
      <c r="J284" s="197">
        <f>ROUND(I284*H284,2)</f>
        <v>0</v>
      </c>
      <c r="K284" s="193" t="s">
        <v>141</v>
      </c>
      <c r="L284" s="60"/>
      <c r="M284" s="198" t="s">
        <v>21</v>
      </c>
      <c r="N284" s="199" t="s">
        <v>47</v>
      </c>
      <c r="O284" s="41"/>
      <c r="P284" s="200">
        <f>O284*H284</f>
        <v>0</v>
      </c>
      <c r="Q284" s="200">
        <v>0</v>
      </c>
      <c r="R284" s="200">
        <f>Q284*H284</f>
        <v>0</v>
      </c>
      <c r="S284" s="200">
        <v>0</v>
      </c>
      <c r="T284" s="201">
        <f>S284*H284</f>
        <v>0</v>
      </c>
      <c r="AR284" s="23" t="s">
        <v>246</v>
      </c>
      <c r="AT284" s="23" t="s">
        <v>137</v>
      </c>
      <c r="AU284" s="23" t="s">
        <v>86</v>
      </c>
      <c r="AY284" s="23" t="s">
        <v>135</v>
      </c>
      <c r="BE284" s="202">
        <f>IF(N284="základní",J284,0)</f>
        <v>0</v>
      </c>
      <c r="BF284" s="202">
        <f>IF(N284="snížená",J284,0)</f>
        <v>0</v>
      </c>
      <c r="BG284" s="202">
        <f>IF(N284="zákl. přenesená",J284,0)</f>
        <v>0</v>
      </c>
      <c r="BH284" s="202">
        <f>IF(N284="sníž. přenesená",J284,0)</f>
        <v>0</v>
      </c>
      <c r="BI284" s="202">
        <f>IF(N284="nulová",J284,0)</f>
        <v>0</v>
      </c>
      <c r="BJ284" s="23" t="s">
        <v>84</v>
      </c>
      <c r="BK284" s="202">
        <f>ROUND(I284*H284,2)</f>
        <v>0</v>
      </c>
      <c r="BL284" s="23" t="s">
        <v>246</v>
      </c>
      <c r="BM284" s="23" t="s">
        <v>440</v>
      </c>
    </row>
    <row r="285" spans="2:65" s="1" customFormat="1" ht="36">
      <c r="B285" s="40"/>
      <c r="C285" s="62"/>
      <c r="D285" s="203" t="s">
        <v>144</v>
      </c>
      <c r="E285" s="62"/>
      <c r="F285" s="204" t="s">
        <v>441</v>
      </c>
      <c r="G285" s="62"/>
      <c r="H285" s="62"/>
      <c r="I285" s="162"/>
      <c r="J285" s="62"/>
      <c r="K285" s="62"/>
      <c r="L285" s="60"/>
      <c r="M285" s="205"/>
      <c r="N285" s="41"/>
      <c r="O285" s="41"/>
      <c r="P285" s="41"/>
      <c r="Q285" s="41"/>
      <c r="R285" s="41"/>
      <c r="S285" s="41"/>
      <c r="T285" s="77"/>
      <c r="AT285" s="23" t="s">
        <v>144</v>
      </c>
      <c r="AU285" s="23" t="s">
        <v>86</v>
      </c>
    </row>
    <row r="286" spans="2:65" s="11" customFormat="1" ht="12">
      <c r="B286" s="206"/>
      <c r="C286" s="207"/>
      <c r="D286" s="203" t="s">
        <v>146</v>
      </c>
      <c r="E286" s="208" t="s">
        <v>21</v>
      </c>
      <c r="F286" s="209" t="s">
        <v>442</v>
      </c>
      <c r="G286" s="207"/>
      <c r="H286" s="208" t="s">
        <v>21</v>
      </c>
      <c r="I286" s="210"/>
      <c r="J286" s="207"/>
      <c r="K286" s="207"/>
      <c r="L286" s="211"/>
      <c r="M286" s="212"/>
      <c r="N286" s="213"/>
      <c r="O286" s="213"/>
      <c r="P286" s="213"/>
      <c r="Q286" s="213"/>
      <c r="R286" s="213"/>
      <c r="S286" s="213"/>
      <c r="T286" s="214"/>
      <c r="AT286" s="215" t="s">
        <v>146</v>
      </c>
      <c r="AU286" s="215" t="s">
        <v>86</v>
      </c>
      <c r="AV286" s="11" t="s">
        <v>84</v>
      </c>
      <c r="AW286" s="11" t="s">
        <v>39</v>
      </c>
      <c r="AX286" s="11" t="s">
        <v>76</v>
      </c>
      <c r="AY286" s="215" t="s">
        <v>135</v>
      </c>
    </row>
    <row r="287" spans="2:65" s="12" customFormat="1" ht="12">
      <c r="B287" s="216"/>
      <c r="C287" s="217"/>
      <c r="D287" s="203" t="s">
        <v>146</v>
      </c>
      <c r="E287" s="218" t="s">
        <v>21</v>
      </c>
      <c r="F287" s="219" t="s">
        <v>443</v>
      </c>
      <c r="G287" s="217"/>
      <c r="H287" s="220">
        <v>203.3</v>
      </c>
      <c r="I287" s="221"/>
      <c r="J287" s="217"/>
      <c r="K287" s="217"/>
      <c r="L287" s="222"/>
      <c r="M287" s="223"/>
      <c r="N287" s="224"/>
      <c r="O287" s="224"/>
      <c r="P287" s="224"/>
      <c r="Q287" s="224"/>
      <c r="R287" s="224"/>
      <c r="S287" s="224"/>
      <c r="T287" s="225"/>
      <c r="AT287" s="226" t="s">
        <v>146</v>
      </c>
      <c r="AU287" s="226" t="s">
        <v>86</v>
      </c>
      <c r="AV287" s="12" t="s">
        <v>86</v>
      </c>
      <c r="AW287" s="12" t="s">
        <v>39</v>
      </c>
      <c r="AX287" s="12" t="s">
        <v>84</v>
      </c>
      <c r="AY287" s="226" t="s">
        <v>135</v>
      </c>
    </row>
    <row r="288" spans="2:65" s="1" customFormat="1" ht="16.5" customHeight="1">
      <c r="B288" s="40"/>
      <c r="C288" s="238" t="s">
        <v>444</v>
      </c>
      <c r="D288" s="238" t="s">
        <v>198</v>
      </c>
      <c r="E288" s="239" t="s">
        <v>445</v>
      </c>
      <c r="F288" s="240" t="s">
        <v>446</v>
      </c>
      <c r="G288" s="241" t="s">
        <v>201</v>
      </c>
      <c r="H288" s="242">
        <v>7.0999999999999994E-2</v>
      </c>
      <c r="I288" s="243"/>
      <c r="J288" s="244">
        <f>ROUND(I288*H288,2)</f>
        <v>0</v>
      </c>
      <c r="K288" s="240" t="s">
        <v>141</v>
      </c>
      <c r="L288" s="245"/>
      <c r="M288" s="246" t="s">
        <v>21</v>
      </c>
      <c r="N288" s="247" t="s">
        <v>47</v>
      </c>
      <c r="O288" s="41"/>
      <c r="P288" s="200">
        <f>O288*H288</f>
        <v>0</v>
      </c>
      <c r="Q288" s="200">
        <v>1</v>
      </c>
      <c r="R288" s="200">
        <f>Q288*H288</f>
        <v>7.0999999999999994E-2</v>
      </c>
      <c r="S288" s="200">
        <v>0</v>
      </c>
      <c r="T288" s="201">
        <f>S288*H288</f>
        <v>0</v>
      </c>
      <c r="AR288" s="23" t="s">
        <v>355</v>
      </c>
      <c r="AT288" s="23" t="s">
        <v>198</v>
      </c>
      <c r="AU288" s="23" t="s">
        <v>86</v>
      </c>
      <c r="AY288" s="23" t="s">
        <v>135</v>
      </c>
      <c r="BE288" s="202">
        <f>IF(N288="základní",J288,0)</f>
        <v>0</v>
      </c>
      <c r="BF288" s="202">
        <f>IF(N288="snížená",J288,0)</f>
        <v>0</v>
      </c>
      <c r="BG288" s="202">
        <f>IF(N288="zákl. přenesená",J288,0)</f>
        <v>0</v>
      </c>
      <c r="BH288" s="202">
        <f>IF(N288="sníž. přenesená",J288,0)</f>
        <v>0</v>
      </c>
      <c r="BI288" s="202">
        <f>IF(N288="nulová",J288,0)</f>
        <v>0</v>
      </c>
      <c r="BJ288" s="23" t="s">
        <v>84</v>
      </c>
      <c r="BK288" s="202">
        <f>ROUND(I288*H288,2)</f>
        <v>0</v>
      </c>
      <c r="BL288" s="23" t="s">
        <v>246</v>
      </c>
      <c r="BM288" s="23" t="s">
        <v>447</v>
      </c>
    </row>
    <row r="289" spans="2:65" s="12" customFormat="1" ht="12">
      <c r="B289" s="216"/>
      <c r="C289" s="217"/>
      <c r="D289" s="203" t="s">
        <v>146</v>
      </c>
      <c r="E289" s="217"/>
      <c r="F289" s="219" t="s">
        <v>448</v>
      </c>
      <c r="G289" s="217"/>
      <c r="H289" s="220">
        <v>7.0999999999999994E-2</v>
      </c>
      <c r="I289" s="221"/>
      <c r="J289" s="217"/>
      <c r="K289" s="217"/>
      <c r="L289" s="222"/>
      <c r="M289" s="223"/>
      <c r="N289" s="224"/>
      <c r="O289" s="224"/>
      <c r="P289" s="224"/>
      <c r="Q289" s="224"/>
      <c r="R289" s="224"/>
      <c r="S289" s="224"/>
      <c r="T289" s="225"/>
      <c r="AT289" s="226" t="s">
        <v>146</v>
      </c>
      <c r="AU289" s="226" t="s">
        <v>86</v>
      </c>
      <c r="AV289" s="12" t="s">
        <v>86</v>
      </c>
      <c r="AW289" s="12" t="s">
        <v>6</v>
      </c>
      <c r="AX289" s="12" t="s">
        <v>84</v>
      </c>
      <c r="AY289" s="226" t="s">
        <v>135</v>
      </c>
    </row>
    <row r="290" spans="2:65" s="1" customFormat="1" ht="25.5" customHeight="1">
      <c r="B290" s="40"/>
      <c r="C290" s="191" t="s">
        <v>449</v>
      </c>
      <c r="D290" s="191" t="s">
        <v>137</v>
      </c>
      <c r="E290" s="192" t="s">
        <v>450</v>
      </c>
      <c r="F290" s="193" t="s">
        <v>451</v>
      </c>
      <c r="G290" s="194" t="s">
        <v>140</v>
      </c>
      <c r="H290" s="195">
        <v>406.6</v>
      </c>
      <c r="I290" s="196"/>
      <c r="J290" s="197">
        <f>ROUND(I290*H290,2)</f>
        <v>0</v>
      </c>
      <c r="K290" s="193" t="s">
        <v>141</v>
      </c>
      <c r="L290" s="60"/>
      <c r="M290" s="198" t="s">
        <v>21</v>
      </c>
      <c r="N290" s="199" t="s">
        <v>47</v>
      </c>
      <c r="O290" s="41"/>
      <c r="P290" s="200">
        <f>O290*H290</f>
        <v>0</v>
      </c>
      <c r="Q290" s="200">
        <v>0</v>
      </c>
      <c r="R290" s="200">
        <f>Q290*H290</f>
        <v>0</v>
      </c>
      <c r="S290" s="200">
        <v>0</v>
      </c>
      <c r="T290" s="201">
        <f>S290*H290</f>
        <v>0</v>
      </c>
      <c r="AR290" s="23" t="s">
        <v>246</v>
      </c>
      <c r="AT290" s="23" t="s">
        <v>137</v>
      </c>
      <c r="AU290" s="23" t="s">
        <v>86</v>
      </c>
      <c r="AY290" s="23" t="s">
        <v>135</v>
      </c>
      <c r="BE290" s="202">
        <f>IF(N290="základní",J290,0)</f>
        <v>0</v>
      </c>
      <c r="BF290" s="202">
        <f>IF(N290="snížená",J290,0)</f>
        <v>0</v>
      </c>
      <c r="BG290" s="202">
        <f>IF(N290="zákl. přenesená",J290,0)</f>
        <v>0</v>
      </c>
      <c r="BH290" s="202">
        <f>IF(N290="sníž. přenesená",J290,0)</f>
        <v>0</v>
      </c>
      <c r="BI290" s="202">
        <f>IF(N290="nulová",J290,0)</f>
        <v>0</v>
      </c>
      <c r="BJ290" s="23" t="s">
        <v>84</v>
      </c>
      <c r="BK290" s="202">
        <f>ROUND(I290*H290,2)</f>
        <v>0</v>
      </c>
      <c r="BL290" s="23" t="s">
        <v>246</v>
      </c>
      <c r="BM290" s="23" t="s">
        <v>452</v>
      </c>
    </row>
    <row r="291" spans="2:65" s="1" customFormat="1" ht="36">
      <c r="B291" s="40"/>
      <c r="C291" s="62"/>
      <c r="D291" s="203" t="s">
        <v>144</v>
      </c>
      <c r="E291" s="62"/>
      <c r="F291" s="204" t="s">
        <v>441</v>
      </c>
      <c r="G291" s="62"/>
      <c r="H291" s="62"/>
      <c r="I291" s="162"/>
      <c r="J291" s="62"/>
      <c r="K291" s="62"/>
      <c r="L291" s="60"/>
      <c r="M291" s="205"/>
      <c r="N291" s="41"/>
      <c r="O291" s="41"/>
      <c r="P291" s="41"/>
      <c r="Q291" s="41"/>
      <c r="R291" s="41"/>
      <c r="S291" s="41"/>
      <c r="T291" s="77"/>
      <c r="AT291" s="23" t="s">
        <v>144</v>
      </c>
      <c r="AU291" s="23" t="s">
        <v>86</v>
      </c>
    </row>
    <row r="292" spans="2:65" s="11" customFormat="1" ht="12">
      <c r="B292" s="206"/>
      <c r="C292" s="207"/>
      <c r="D292" s="203" t="s">
        <v>146</v>
      </c>
      <c r="E292" s="208" t="s">
        <v>21</v>
      </c>
      <c r="F292" s="209" t="s">
        <v>442</v>
      </c>
      <c r="G292" s="207"/>
      <c r="H292" s="208" t="s">
        <v>21</v>
      </c>
      <c r="I292" s="210"/>
      <c r="J292" s="207"/>
      <c r="K292" s="207"/>
      <c r="L292" s="211"/>
      <c r="M292" s="212"/>
      <c r="N292" s="213"/>
      <c r="O292" s="213"/>
      <c r="P292" s="213"/>
      <c r="Q292" s="213"/>
      <c r="R292" s="213"/>
      <c r="S292" s="213"/>
      <c r="T292" s="214"/>
      <c r="AT292" s="215" t="s">
        <v>146</v>
      </c>
      <c r="AU292" s="215" t="s">
        <v>86</v>
      </c>
      <c r="AV292" s="11" t="s">
        <v>84</v>
      </c>
      <c r="AW292" s="11" t="s">
        <v>39</v>
      </c>
      <c r="AX292" s="11" t="s">
        <v>76</v>
      </c>
      <c r="AY292" s="215" t="s">
        <v>135</v>
      </c>
    </row>
    <row r="293" spans="2:65" s="12" customFormat="1" ht="12">
      <c r="B293" s="216"/>
      <c r="C293" s="217"/>
      <c r="D293" s="203" t="s">
        <v>146</v>
      </c>
      <c r="E293" s="218" t="s">
        <v>21</v>
      </c>
      <c r="F293" s="219" t="s">
        <v>453</v>
      </c>
      <c r="G293" s="217"/>
      <c r="H293" s="220">
        <v>406.6</v>
      </c>
      <c r="I293" s="221"/>
      <c r="J293" s="217"/>
      <c r="K293" s="217"/>
      <c r="L293" s="222"/>
      <c r="M293" s="223"/>
      <c r="N293" s="224"/>
      <c r="O293" s="224"/>
      <c r="P293" s="224"/>
      <c r="Q293" s="224"/>
      <c r="R293" s="224"/>
      <c r="S293" s="224"/>
      <c r="T293" s="225"/>
      <c r="AT293" s="226" t="s">
        <v>146</v>
      </c>
      <c r="AU293" s="226" t="s">
        <v>86</v>
      </c>
      <c r="AV293" s="12" t="s">
        <v>86</v>
      </c>
      <c r="AW293" s="12" t="s">
        <v>39</v>
      </c>
      <c r="AX293" s="12" t="s">
        <v>84</v>
      </c>
      <c r="AY293" s="226" t="s">
        <v>135</v>
      </c>
    </row>
    <row r="294" spans="2:65" s="1" customFormat="1" ht="16.5" customHeight="1">
      <c r="B294" s="40"/>
      <c r="C294" s="238" t="s">
        <v>454</v>
      </c>
      <c r="D294" s="238" t="s">
        <v>198</v>
      </c>
      <c r="E294" s="239" t="s">
        <v>455</v>
      </c>
      <c r="F294" s="240" t="s">
        <v>456</v>
      </c>
      <c r="G294" s="241" t="s">
        <v>201</v>
      </c>
      <c r="H294" s="242">
        <v>0.183</v>
      </c>
      <c r="I294" s="243"/>
      <c r="J294" s="244">
        <f>ROUND(I294*H294,2)</f>
        <v>0</v>
      </c>
      <c r="K294" s="240" t="s">
        <v>141</v>
      </c>
      <c r="L294" s="245"/>
      <c r="M294" s="246" t="s">
        <v>21</v>
      </c>
      <c r="N294" s="247" t="s">
        <v>47</v>
      </c>
      <c r="O294" s="41"/>
      <c r="P294" s="200">
        <f>O294*H294</f>
        <v>0</v>
      </c>
      <c r="Q294" s="200">
        <v>1</v>
      </c>
      <c r="R294" s="200">
        <f>Q294*H294</f>
        <v>0.183</v>
      </c>
      <c r="S294" s="200">
        <v>0</v>
      </c>
      <c r="T294" s="201">
        <f>S294*H294</f>
        <v>0</v>
      </c>
      <c r="AR294" s="23" t="s">
        <v>355</v>
      </c>
      <c r="AT294" s="23" t="s">
        <v>198</v>
      </c>
      <c r="AU294" s="23" t="s">
        <v>86</v>
      </c>
      <c r="AY294" s="23" t="s">
        <v>135</v>
      </c>
      <c r="BE294" s="202">
        <f>IF(N294="základní",J294,0)</f>
        <v>0</v>
      </c>
      <c r="BF294" s="202">
        <f>IF(N294="snížená",J294,0)</f>
        <v>0</v>
      </c>
      <c r="BG294" s="202">
        <f>IF(N294="zákl. přenesená",J294,0)</f>
        <v>0</v>
      </c>
      <c r="BH294" s="202">
        <f>IF(N294="sníž. přenesená",J294,0)</f>
        <v>0</v>
      </c>
      <c r="BI294" s="202">
        <f>IF(N294="nulová",J294,0)</f>
        <v>0</v>
      </c>
      <c r="BJ294" s="23" t="s">
        <v>84</v>
      </c>
      <c r="BK294" s="202">
        <f>ROUND(I294*H294,2)</f>
        <v>0</v>
      </c>
      <c r="BL294" s="23" t="s">
        <v>246</v>
      </c>
      <c r="BM294" s="23" t="s">
        <v>457</v>
      </c>
    </row>
    <row r="295" spans="2:65" s="12" customFormat="1" ht="12">
      <c r="B295" s="216"/>
      <c r="C295" s="217"/>
      <c r="D295" s="203" t="s">
        <v>146</v>
      </c>
      <c r="E295" s="217"/>
      <c r="F295" s="219" t="s">
        <v>458</v>
      </c>
      <c r="G295" s="217"/>
      <c r="H295" s="220">
        <v>0.183</v>
      </c>
      <c r="I295" s="221"/>
      <c r="J295" s="217"/>
      <c r="K295" s="217"/>
      <c r="L295" s="222"/>
      <c r="M295" s="223"/>
      <c r="N295" s="224"/>
      <c r="O295" s="224"/>
      <c r="P295" s="224"/>
      <c r="Q295" s="224"/>
      <c r="R295" s="224"/>
      <c r="S295" s="224"/>
      <c r="T295" s="225"/>
      <c r="AT295" s="226" t="s">
        <v>146</v>
      </c>
      <c r="AU295" s="226" t="s">
        <v>86</v>
      </c>
      <c r="AV295" s="12" t="s">
        <v>86</v>
      </c>
      <c r="AW295" s="12" t="s">
        <v>6</v>
      </c>
      <c r="AX295" s="12" t="s">
        <v>84</v>
      </c>
      <c r="AY295" s="226" t="s">
        <v>135</v>
      </c>
    </row>
    <row r="296" spans="2:65" s="1" customFormat="1" ht="38.25" customHeight="1">
      <c r="B296" s="40"/>
      <c r="C296" s="191" t="s">
        <v>459</v>
      </c>
      <c r="D296" s="191" t="s">
        <v>137</v>
      </c>
      <c r="E296" s="192" t="s">
        <v>460</v>
      </c>
      <c r="F296" s="193" t="s">
        <v>461</v>
      </c>
      <c r="G296" s="194" t="s">
        <v>201</v>
      </c>
      <c r="H296" s="195">
        <v>0.254</v>
      </c>
      <c r="I296" s="196"/>
      <c r="J296" s="197">
        <f>ROUND(I296*H296,2)</f>
        <v>0</v>
      </c>
      <c r="K296" s="193" t="s">
        <v>141</v>
      </c>
      <c r="L296" s="60"/>
      <c r="M296" s="198" t="s">
        <v>21</v>
      </c>
      <c r="N296" s="199" t="s">
        <v>47</v>
      </c>
      <c r="O296" s="41"/>
      <c r="P296" s="200">
        <f>O296*H296</f>
        <v>0</v>
      </c>
      <c r="Q296" s="200">
        <v>0</v>
      </c>
      <c r="R296" s="200">
        <f>Q296*H296</f>
        <v>0</v>
      </c>
      <c r="S296" s="200">
        <v>0</v>
      </c>
      <c r="T296" s="201">
        <f>S296*H296</f>
        <v>0</v>
      </c>
      <c r="AR296" s="23" t="s">
        <v>246</v>
      </c>
      <c r="AT296" s="23" t="s">
        <v>137</v>
      </c>
      <c r="AU296" s="23" t="s">
        <v>86</v>
      </c>
      <c r="AY296" s="23" t="s">
        <v>135</v>
      </c>
      <c r="BE296" s="202">
        <f>IF(N296="základní",J296,0)</f>
        <v>0</v>
      </c>
      <c r="BF296" s="202">
        <f>IF(N296="snížená",J296,0)</f>
        <v>0</v>
      </c>
      <c r="BG296" s="202">
        <f>IF(N296="zákl. přenesená",J296,0)</f>
        <v>0</v>
      </c>
      <c r="BH296" s="202">
        <f>IF(N296="sníž. přenesená",J296,0)</f>
        <v>0</v>
      </c>
      <c r="BI296" s="202">
        <f>IF(N296="nulová",J296,0)</f>
        <v>0</v>
      </c>
      <c r="BJ296" s="23" t="s">
        <v>84</v>
      </c>
      <c r="BK296" s="202">
        <f>ROUND(I296*H296,2)</f>
        <v>0</v>
      </c>
      <c r="BL296" s="23" t="s">
        <v>246</v>
      </c>
      <c r="BM296" s="23" t="s">
        <v>462</v>
      </c>
    </row>
    <row r="297" spans="2:65" s="1" customFormat="1" ht="108">
      <c r="B297" s="40"/>
      <c r="C297" s="62"/>
      <c r="D297" s="203" t="s">
        <v>144</v>
      </c>
      <c r="E297" s="62"/>
      <c r="F297" s="204" t="s">
        <v>463</v>
      </c>
      <c r="G297" s="62"/>
      <c r="H297" s="62"/>
      <c r="I297" s="162"/>
      <c r="J297" s="62"/>
      <c r="K297" s="62"/>
      <c r="L297" s="60"/>
      <c r="M297" s="248"/>
      <c r="N297" s="249"/>
      <c r="O297" s="249"/>
      <c r="P297" s="249"/>
      <c r="Q297" s="249"/>
      <c r="R297" s="249"/>
      <c r="S297" s="249"/>
      <c r="T297" s="250"/>
      <c r="AT297" s="23" t="s">
        <v>144</v>
      </c>
      <c r="AU297" s="23" t="s">
        <v>86</v>
      </c>
    </row>
    <row r="298" spans="2:65" s="1" customFormat="1" ht="6.9" customHeight="1">
      <c r="B298" s="55"/>
      <c r="C298" s="56"/>
      <c r="D298" s="56"/>
      <c r="E298" s="56"/>
      <c r="F298" s="56"/>
      <c r="G298" s="56"/>
      <c r="H298" s="56"/>
      <c r="I298" s="138"/>
      <c r="J298" s="56"/>
      <c r="K298" s="56"/>
      <c r="L298" s="60"/>
    </row>
  </sheetData>
  <sheetProtection algorithmName="SHA-512" hashValue="wqOCFmVJM+lBpU1Bnf1hm+8kH7oEwJQD7kP1kkGQa6r2T1hzPlI0dcrfWir75pbFMaNXRuJVE0Xk2NUFEQ5vJw==" saltValue="d4PYxqTLAdiYOIwYf4VoCUCaDyzXoWq7X+JqErOYyjM1zEncr5XxvdMxf79D3qu+AoZSTqrDh9RxIawn8a77Kw==" spinCount="100000" sheet="1" objects="1" scenarios="1" formatColumns="0" formatRows="0" autoFilter="0"/>
  <autoFilter ref="C88:K297"/>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91"/>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93</v>
      </c>
      <c r="G1" s="375" t="s">
        <v>94</v>
      </c>
      <c r="H1" s="375"/>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66"/>
      <c r="M2" s="366"/>
      <c r="N2" s="366"/>
      <c r="O2" s="366"/>
      <c r="P2" s="366"/>
      <c r="Q2" s="366"/>
      <c r="R2" s="366"/>
      <c r="S2" s="366"/>
      <c r="T2" s="366"/>
      <c r="U2" s="366"/>
      <c r="V2" s="366"/>
      <c r="AT2" s="23" t="s">
        <v>89</v>
      </c>
    </row>
    <row r="3" spans="1:70" ht="6.9" customHeight="1">
      <c r="B3" s="24"/>
      <c r="C3" s="25"/>
      <c r="D3" s="25"/>
      <c r="E3" s="25"/>
      <c r="F3" s="25"/>
      <c r="G3" s="25"/>
      <c r="H3" s="25"/>
      <c r="I3" s="115"/>
      <c r="J3" s="25"/>
      <c r="K3" s="26"/>
      <c r="AT3" s="23" t="s">
        <v>86</v>
      </c>
    </row>
    <row r="4" spans="1:70" ht="36.9" customHeight="1">
      <c r="B4" s="27"/>
      <c r="C4" s="28"/>
      <c r="D4" s="29" t="s">
        <v>98</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6.5" customHeight="1">
      <c r="B7" s="27"/>
      <c r="C7" s="28"/>
      <c r="D7" s="28"/>
      <c r="E7" s="367" t="str">
        <f>'Rekapitulace stavby'!K6</f>
        <v>LC Mumlavska</v>
      </c>
      <c r="F7" s="368"/>
      <c r="G7" s="368"/>
      <c r="H7" s="368"/>
      <c r="I7" s="116"/>
      <c r="J7" s="28"/>
      <c r="K7" s="30"/>
    </row>
    <row r="8" spans="1:70" s="1" customFormat="1" ht="13.2">
      <c r="B8" s="40"/>
      <c r="C8" s="41"/>
      <c r="D8" s="36" t="s">
        <v>99</v>
      </c>
      <c r="E8" s="41"/>
      <c r="F8" s="41"/>
      <c r="G8" s="41"/>
      <c r="H8" s="41"/>
      <c r="I8" s="117"/>
      <c r="J8" s="41"/>
      <c r="K8" s="44"/>
    </row>
    <row r="9" spans="1:70" s="1" customFormat="1" ht="36.9" customHeight="1">
      <c r="B9" s="40"/>
      <c r="C9" s="41"/>
      <c r="D9" s="41"/>
      <c r="E9" s="369" t="s">
        <v>464</v>
      </c>
      <c r="F9" s="370"/>
      <c r="G9" s="370"/>
      <c r="H9" s="370"/>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24</v>
      </c>
      <c r="G12" s="41"/>
      <c r="H12" s="41"/>
      <c r="I12" s="118" t="s">
        <v>25</v>
      </c>
      <c r="J12" s="119" t="str">
        <f>'Rekapitulace stavby'!AN8</f>
        <v>7. 9. 2017</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
        <v>29</v>
      </c>
      <c r="K14" s="44"/>
    </row>
    <row r="15" spans="1:70" s="1" customFormat="1" ht="18" customHeight="1">
      <c r="B15" s="40"/>
      <c r="C15" s="41"/>
      <c r="D15" s="41"/>
      <c r="E15" s="34" t="s">
        <v>30</v>
      </c>
      <c r="F15" s="41"/>
      <c r="G15" s="41"/>
      <c r="H15" s="41"/>
      <c r="I15" s="118" t="s">
        <v>31</v>
      </c>
      <c r="J15" s="34" t="s">
        <v>32</v>
      </c>
      <c r="K15" s="44"/>
    </row>
    <row r="16" spans="1:70" s="1" customFormat="1" ht="6.9" customHeight="1">
      <c r="B16" s="40"/>
      <c r="C16" s="41"/>
      <c r="D16" s="41"/>
      <c r="E16" s="41"/>
      <c r="F16" s="41"/>
      <c r="G16" s="41"/>
      <c r="H16" s="41"/>
      <c r="I16" s="117"/>
      <c r="J16" s="41"/>
      <c r="K16" s="44"/>
    </row>
    <row r="17" spans="2:11" s="1" customFormat="1" ht="14.4" customHeight="1">
      <c r="B17" s="40"/>
      <c r="C17" s="41"/>
      <c r="D17" s="36" t="s">
        <v>33</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31</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35</v>
      </c>
      <c r="E20" s="41"/>
      <c r="F20" s="41"/>
      <c r="G20" s="41"/>
      <c r="H20" s="41"/>
      <c r="I20" s="118" t="s">
        <v>28</v>
      </c>
      <c r="J20" s="34" t="s">
        <v>36</v>
      </c>
      <c r="K20" s="44"/>
    </row>
    <row r="21" spans="2:11" s="1" customFormat="1" ht="18" customHeight="1">
      <c r="B21" s="40"/>
      <c r="C21" s="41"/>
      <c r="D21" s="41"/>
      <c r="E21" s="34" t="s">
        <v>37</v>
      </c>
      <c r="F21" s="41"/>
      <c r="G21" s="41"/>
      <c r="H21" s="41"/>
      <c r="I21" s="118" t="s">
        <v>31</v>
      </c>
      <c r="J21" s="34" t="s">
        <v>38</v>
      </c>
      <c r="K21" s="44"/>
    </row>
    <row r="22" spans="2:11" s="1" customFormat="1" ht="6.9" customHeight="1">
      <c r="B22" s="40"/>
      <c r="C22" s="41"/>
      <c r="D22" s="41"/>
      <c r="E22" s="41"/>
      <c r="F22" s="41"/>
      <c r="G22" s="41"/>
      <c r="H22" s="41"/>
      <c r="I22" s="117"/>
      <c r="J22" s="41"/>
      <c r="K22" s="44"/>
    </row>
    <row r="23" spans="2:11" s="1" customFormat="1" ht="14.4" customHeight="1">
      <c r="B23" s="40"/>
      <c r="C23" s="41"/>
      <c r="D23" s="36" t="s">
        <v>40</v>
      </c>
      <c r="E23" s="41"/>
      <c r="F23" s="41"/>
      <c r="G23" s="41"/>
      <c r="H23" s="41"/>
      <c r="I23" s="117"/>
      <c r="J23" s="41"/>
      <c r="K23" s="44"/>
    </row>
    <row r="24" spans="2:11" s="6" customFormat="1" ht="16.5" customHeight="1">
      <c r="B24" s="120"/>
      <c r="C24" s="121"/>
      <c r="D24" s="121"/>
      <c r="E24" s="336" t="s">
        <v>21</v>
      </c>
      <c r="F24" s="336"/>
      <c r="G24" s="336"/>
      <c r="H24" s="336"/>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ROUND(J89,2)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44</v>
      </c>
      <c r="G29" s="41"/>
      <c r="H29" s="41"/>
      <c r="I29" s="128" t="s">
        <v>43</v>
      </c>
      <c r="J29" s="45" t="s">
        <v>45</v>
      </c>
      <c r="K29" s="44"/>
    </row>
    <row r="30" spans="2:11" s="1" customFormat="1" ht="14.4" customHeight="1">
      <c r="B30" s="40"/>
      <c r="C30" s="41"/>
      <c r="D30" s="48" t="s">
        <v>46</v>
      </c>
      <c r="E30" s="48" t="s">
        <v>47</v>
      </c>
      <c r="F30" s="129">
        <f>ROUND(SUM(BE89:BE290), 2)</f>
        <v>0</v>
      </c>
      <c r="G30" s="41"/>
      <c r="H30" s="41"/>
      <c r="I30" s="130">
        <v>0.21</v>
      </c>
      <c r="J30" s="129">
        <f>ROUND(ROUND((SUM(BE89:BE290)), 2)*I30, 2)</f>
        <v>0</v>
      </c>
      <c r="K30" s="44"/>
    </row>
    <row r="31" spans="2:11" s="1" customFormat="1" ht="14.4" customHeight="1">
      <c r="B31" s="40"/>
      <c r="C31" s="41"/>
      <c r="D31" s="41"/>
      <c r="E31" s="48" t="s">
        <v>48</v>
      </c>
      <c r="F31" s="129">
        <f>ROUND(SUM(BF89:BF290), 2)</f>
        <v>0</v>
      </c>
      <c r="G31" s="41"/>
      <c r="H31" s="41"/>
      <c r="I31" s="130">
        <v>0.15</v>
      </c>
      <c r="J31" s="129">
        <f>ROUND(ROUND((SUM(BF89:BF290)), 2)*I31, 2)</f>
        <v>0</v>
      </c>
      <c r="K31" s="44"/>
    </row>
    <row r="32" spans="2:11" s="1" customFormat="1" ht="14.4" hidden="1" customHeight="1">
      <c r="B32" s="40"/>
      <c r="C32" s="41"/>
      <c r="D32" s="41"/>
      <c r="E32" s="48" t="s">
        <v>49</v>
      </c>
      <c r="F32" s="129">
        <f>ROUND(SUM(BG89:BG290), 2)</f>
        <v>0</v>
      </c>
      <c r="G32" s="41"/>
      <c r="H32" s="41"/>
      <c r="I32" s="130">
        <v>0.21</v>
      </c>
      <c r="J32" s="129">
        <v>0</v>
      </c>
      <c r="K32" s="44"/>
    </row>
    <row r="33" spans="2:11" s="1" customFormat="1" ht="14.4" hidden="1" customHeight="1">
      <c r="B33" s="40"/>
      <c r="C33" s="41"/>
      <c r="D33" s="41"/>
      <c r="E33" s="48" t="s">
        <v>50</v>
      </c>
      <c r="F33" s="129">
        <f>ROUND(SUM(BH89:BH290), 2)</f>
        <v>0</v>
      </c>
      <c r="G33" s="41"/>
      <c r="H33" s="41"/>
      <c r="I33" s="130">
        <v>0.15</v>
      </c>
      <c r="J33" s="129">
        <v>0</v>
      </c>
      <c r="K33" s="44"/>
    </row>
    <row r="34" spans="2:11" s="1" customFormat="1" ht="14.4" hidden="1" customHeight="1">
      <c r="B34" s="40"/>
      <c r="C34" s="41"/>
      <c r="D34" s="41"/>
      <c r="E34" s="48" t="s">
        <v>51</v>
      </c>
      <c r="F34" s="129">
        <f>ROUND(SUM(BI89:BI290),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101</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6.5" customHeight="1">
      <c r="B45" s="40"/>
      <c r="C45" s="41"/>
      <c r="D45" s="41"/>
      <c r="E45" s="367" t="str">
        <f>E7</f>
        <v>LC Mumlavska</v>
      </c>
      <c r="F45" s="368"/>
      <c r="G45" s="368"/>
      <c r="H45" s="368"/>
      <c r="I45" s="117"/>
      <c r="J45" s="41"/>
      <c r="K45" s="44"/>
    </row>
    <row r="46" spans="2:11" s="1" customFormat="1" ht="14.4" customHeight="1">
      <c r="B46" s="40"/>
      <c r="C46" s="36" t="s">
        <v>99</v>
      </c>
      <c r="D46" s="41"/>
      <c r="E46" s="41"/>
      <c r="F46" s="41"/>
      <c r="G46" s="41"/>
      <c r="H46" s="41"/>
      <c r="I46" s="117"/>
      <c r="J46" s="41"/>
      <c r="K46" s="44"/>
    </row>
    <row r="47" spans="2:11" s="1" customFormat="1" ht="17.25" customHeight="1">
      <c r="B47" s="40"/>
      <c r="C47" s="41"/>
      <c r="D47" s="41"/>
      <c r="E47" s="369" t="str">
        <f>E9</f>
        <v>SO 101.2 - LC Mumlavská - úsek 2</v>
      </c>
      <c r="F47" s="370"/>
      <c r="G47" s="370"/>
      <c r="H47" s="370"/>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KRNAP</v>
      </c>
      <c r="G49" s="41"/>
      <c r="H49" s="41"/>
      <c r="I49" s="118" t="s">
        <v>25</v>
      </c>
      <c r="J49" s="119" t="str">
        <f>IF(J12="","",J12)</f>
        <v>7. 9. 2017</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Správa Krkonošského národního parku</v>
      </c>
      <c r="G51" s="41"/>
      <c r="H51" s="41"/>
      <c r="I51" s="118" t="s">
        <v>35</v>
      </c>
      <c r="J51" s="336" t="str">
        <f>E21</f>
        <v>MDS PROJEKT s.r.o.</v>
      </c>
      <c r="K51" s="44"/>
    </row>
    <row r="52" spans="2:47" s="1" customFormat="1" ht="14.4" customHeight="1">
      <c r="B52" s="40"/>
      <c r="C52" s="36" t="s">
        <v>33</v>
      </c>
      <c r="D52" s="41"/>
      <c r="E52" s="41"/>
      <c r="F52" s="34" t="str">
        <f>IF(E18="","",E18)</f>
        <v/>
      </c>
      <c r="G52" s="41"/>
      <c r="H52" s="41"/>
      <c r="I52" s="117"/>
      <c r="J52" s="371"/>
      <c r="K52" s="44"/>
    </row>
    <row r="53" spans="2:47" s="1" customFormat="1" ht="10.35" customHeight="1">
      <c r="B53" s="40"/>
      <c r="C53" s="41"/>
      <c r="D53" s="41"/>
      <c r="E53" s="41"/>
      <c r="F53" s="41"/>
      <c r="G53" s="41"/>
      <c r="H53" s="41"/>
      <c r="I53" s="117"/>
      <c r="J53" s="41"/>
      <c r="K53" s="44"/>
    </row>
    <row r="54" spans="2:47" s="1" customFormat="1" ht="29.25" customHeight="1">
      <c r="B54" s="40"/>
      <c r="C54" s="143" t="s">
        <v>102</v>
      </c>
      <c r="D54" s="131"/>
      <c r="E54" s="131"/>
      <c r="F54" s="131"/>
      <c r="G54" s="131"/>
      <c r="H54" s="131"/>
      <c r="I54" s="144"/>
      <c r="J54" s="145" t="s">
        <v>103</v>
      </c>
      <c r="K54" s="146"/>
    </row>
    <row r="55" spans="2:47" s="1" customFormat="1" ht="10.35" customHeight="1">
      <c r="B55" s="40"/>
      <c r="C55" s="41"/>
      <c r="D55" s="41"/>
      <c r="E55" s="41"/>
      <c r="F55" s="41"/>
      <c r="G55" s="41"/>
      <c r="H55" s="41"/>
      <c r="I55" s="117"/>
      <c r="J55" s="41"/>
      <c r="K55" s="44"/>
    </row>
    <row r="56" spans="2:47" s="1" customFormat="1" ht="29.25" customHeight="1">
      <c r="B56" s="40"/>
      <c r="C56" s="147" t="s">
        <v>104</v>
      </c>
      <c r="D56" s="41"/>
      <c r="E56" s="41"/>
      <c r="F56" s="41"/>
      <c r="G56" s="41"/>
      <c r="H56" s="41"/>
      <c r="I56" s="117"/>
      <c r="J56" s="127">
        <f>J89</f>
        <v>0</v>
      </c>
      <c r="K56" s="44"/>
      <c r="AU56" s="23" t="s">
        <v>105</v>
      </c>
    </row>
    <row r="57" spans="2:47" s="7" customFormat="1" ht="24.9" customHeight="1">
      <c r="B57" s="148"/>
      <c r="C57" s="149"/>
      <c r="D57" s="150" t="s">
        <v>106</v>
      </c>
      <c r="E57" s="151"/>
      <c r="F57" s="151"/>
      <c r="G57" s="151"/>
      <c r="H57" s="151"/>
      <c r="I57" s="152"/>
      <c r="J57" s="153">
        <f>J90</f>
        <v>0</v>
      </c>
      <c r="K57" s="154"/>
    </row>
    <row r="58" spans="2:47" s="8" customFormat="1" ht="19.95" customHeight="1">
      <c r="B58" s="155"/>
      <c r="C58" s="156"/>
      <c r="D58" s="157" t="s">
        <v>107</v>
      </c>
      <c r="E58" s="158"/>
      <c r="F58" s="158"/>
      <c r="G58" s="158"/>
      <c r="H58" s="158"/>
      <c r="I58" s="159"/>
      <c r="J58" s="160">
        <f>J91</f>
        <v>0</v>
      </c>
      <c r="K58" s="161"/>
    </row>
    <row r="59" spans="2:47" s="8" customFormat="1" ht="19.95" customHeight="1">
      <c r="B59" s="155"/>
      <c r="C59" s="156"/>
      <c r="D59" s="157" t="s">
        <v>108</v>
      </c>
      <c r="E59" s="158"/>
      <c r="F59" s="158"/>
      <c r="G59" s="158"/>
      <c r="H59" s="158"/>
      <c r="I59" s="159"/>
      <c r="J59" s="160">
        <f>J144</f>
        <v>0</v>
      </c>
      <c r="K59" s="161"/>
    </row>
    <row r="60" spans="2:47" s="8" customFormat="1" ht="19.95" customHeight="1">
      <c r="B60" s="155"/>
      <c r="C60" s="156"/>
      <c r="D60" s="157" t="s">
        <v>109</v>
      </c>
      <c r="E60" s="158"/>
      <c r="F60" s="158"/>
      <c r="G60" s="158"/>
      <c r="H60" s="158"/>
      <c r="I60" s="159"/>
      <c r="J60" s="160">
        <f>J159</f>
        <v>0</v>
      </c>
      <c r="K60" s="161"/>
    </row>
    <row r="61" spans="2:47" s="8" customFormat="1" ht="19.95" customHeight="1">
      <c r="B61" s="155"/>
      <c r="C61" s="156"/>
      <c r="D61" s="157" t="s">
        <v>110</v>
      </c>
      <c r="E61" s="158"/>
      <c r="F61" s="158"/>
      <c r="G61" s="158"/>
      <c r="H61" s="158"/>
      <c r="I61" s="159"/>
      <c r="J61" s="160">
        <f>J168</f>
        <v>0</v>
      </c>
      <c r="K61" s="161"/>
    </row>
    <row r="62" spans="2:47" s="8" customFormat="1" ht="19.95" customHeight="1">
      <c r="B62" s="155"/>
      <c r="C62" s="156"/>
      <c r="D62" s="157" t="s">
        <v>111</v>
      </c>
      <c r="E62" s="158"/>
      <c r="F62" s="158"/>
      <c r="G62" s="158"/>
      <c r="H62" s="158"/>
      <c r="I62" s="159"/>
      <c r="J62" s="160">
        <f>J173</f>
        <v>0</v>
      </c>
      <c r="K62" s="161"/>
    </row>
    <row r="63" spans="2:47" s="8" customFormat="1" ht="19.95" customHeight="1">
      <c r="B63" s="155"/>
      <c r="C63" s="156"/>
      <c r="D63" s="157" t="s">
        <v>112</v>
      </c>
      <c r="E63" s="158"/>
      <c r="F63" s="158"/>
      <c r="G63" s="158"/>
      <c r="H63" s="158"/>
      <c r="I63" s="159"/>
      <c r="J63" s="160">
        <f>J189</f>
        <v>0</v>
      </c>
      <c r="K63" s="161"/>
    </row>
    <row r="64" spans="2:47" s="8" customFormat="1" ht="19.95" customHeight="1">
      <c r="B64" s="155"/>
      <c r="C64" s="156"/>
      <c r="D64" s="157" t="s">
        <v>113</v>
      </c>
      <c r="E64" s="158"/>
      <c r="F64" s="158"/>
      <c r="G64" s="158"/>
      <c r="H64" s="158"/>
      <c r="I64" s="159"/>
      <c r="J64" s="160">
        <f>J194</f>
        <v>0</v>
      </c>
      <c r="K64" s="161"/>
    </row>
    <row r="65" spans="2:12" s="8" customFormat="1" ht="19.95" customHeight="1">
      <c r="B65" s="155"/>
      <c r="C65" s="156"/>
      <c r="D65" s="157" t="s">
        <v>114</v>
      </c>
      <c r="E65" s="158"/>
      <c r="F65" s="158"/>
      <c r="G65" s="158"/>
      <c r="H65" s="158"/>
      <c r="I65" s="159"/>
      <c r="J65" s="160">
        <f>J200</f>
        <v>0</v>
      </c>
      <c r="K65" s="161"/>
    </row>
    <row r="66" spans="2:12" s="8" customFormat="1" ht="19.95" customHeight="1">
      <c r="B66" s="155"/>
      <c r="C66" s="156"/>
      <c r="D66" s="157" t="s">
        <v>115</v>
      </c>
      <c r="E66" s="158"/>
      <c r="F66" s="158"/>
      <c r="G66" s="158"/>
      <c r="H66" s="158"/>
      <c r="I66" s="159"/>
      <c r="J66" s="160">
        <f>J249</f>
        <v>0</v>
      </c>
      <c r="K66" s="161"/>
    </row>
    <row r="67" spans="2:12" s="8" customFormat="1" ht="19.95" customHeight="1">
      <c r="B67" s="155"/>
      <c r="C67" s="156"/>
      <c r="D67" s="157" t="s">
        <v>116</v>
      </c>
      <c r="E67" s="158"/>
      <c r="F67" s="158"/>
      <c r="G67" s="158"/>
      <c r="H67" s="158"/>
      <c r="I67" s="159"/>
      <c r="J67" s="160">
        <f>J272</f>
        <v>0</v>
      </c>
      <c r="K67" s="161"/>
    </row>
    <row r="68" spans="2:12" s="7" customFormat="1" ht="24.9" customHeight="1">
      <c r="B68" s="148"/>
      <c r="C68" s="149"/>
      <c r="D68" s="150" t="s">
        <v>117</v>
      </c>
      <c r="E68" s="151"/>
      <c r="F68" s="151"/>
      <c r="G68" s="151"/>
      <c r="H68" s="151"/>
      <c r="I68" s="152"/>
      <c r="J68" s="153">
        <f>J275</f>
        <v>0</v>
      </c>
      <c r="K68" s="154"/>
    </row>
    <row r="69" spans="2:12" s="8" customFormat="1" ht="19.95" customHeight="1">
      <c r="B69" s="155"/>
      <c r="C69" s="156"/>
      <c r="D69" s="157" t="s">
        <v>118</v>
      </c>
      <c r="E69" s="158"/>
      <c r="F69" s="158"/>
      <c r="G69" s="158"/>
      <c r="H69" s="158"/>
      <c r="I69" s="159"/>
      <c r="J69" s="160">
        <f>J276</f>
        <v>0</v>
      </c>
      <c r="K69" s="161"/>
    </row>
    <row r="70" spans="2:12" s="1" customFormat="1" ht="21.75" customHeight="1">
      <c r="B70" s="40"/>
      <c r="C70" s="41"/>
      <c r="D70" s="41"/>
      <c r="E70" s="41"/>
      <c r="F70" s="41"/>
      <c r="G70" s="41"/>
      <c r="H70" s="41"/>
      <c r="I70" s="117"/>
      <c r="J70" s="41"/>
      <c r="K70" s="44"/>
    </row>
    <row r="71" spans="2:12" s="1" customFormat="1" ht="6.9" customHeight="1">
      <c r="B71" s="55"/>
      <c r="C71" s="56"/>
      <c r="D71" s="56"/>
      <c r="E71" s="56"/>
      <c r="F71" s="56"/>
      <c r="G71" s="56"/>
      <c r="H71" s="56"/>
      <c r="I71" s="138"/>
      <c r="J71" s="56"/>
      <c r="K71" s="57"/>
    </row>
    <row r="75" spans="2:12" s="1" customFormat="1" ht="6.9" customHeight="1">
      <c r="B75" s="58"/>
      <c r="C75" s="59"/>
      <c r="D75" s="59"/>
      <c r="E75" s="59"/>
      <c r="F75" s="59"/>
      <c r="G75" s="59"/>
      <c r="H75" s="59"/>
      <c r="I75" s="141"/>
      <c r="J75" s="59"/>
      <c r="K75" s="59"/>
      <c r="L75" s="60"/>
    </row>
    <row r="76" spans="2:12" s="1" customFormat="1" ht="36.9" customHeight="1">
      <c r="B76" s="40"/>
      <c r="C76" s="61" t="s">
        <v>119</v>
      </c>
      <c r="D76" s="62"/>
      <c r="E76" s="62"/>
      <c r="F76" s="62"/>
      <c r="G76" s="62"/>
      <c r="H76" s="62"/>
      <c r="I76" s="162"/>
      <c r="J76" s="62"/>
      <c r="K76" s="62"/>
      <c r="L76" s="60"/>
    </row>
    <row r="77" spans="2:12" s="1" customFormat="1" ht="6.9" customHeight="1">
      <c r="B77" s="40"/>
      <c r="C77" s="62"/>
      <c r="D77" s="62"/>
      <c r="E77" s="62"/>
      <c r="F77" s="62"/>
      <c r="G77" s="62"/>
      <c r="H77" s="62"/>
      <c r="I77" s="162"/>
      <c r="J77" s="62"/>
      <c r="K77" s="62"/>
      <c r="L77" s="60"/>
    </row>
    <row r="78" spans="2:12" s="1" customFormat="1" ht="14.4" customHeight="1">
      <c r="B78" s="40"/>
      <c r="C78" s="64" t="s">
        <v>18</v>
      </c>
      <c r="D78" s="62"/>
      <c r="E78" s="62"/>
      <c r="F78" s="62"/>
      <c r="G78" s="62"/>
      <c r="H78" s="62"/>
      <c r="I78" s="162"/>
      <c r="J78" s="62"/>
      <c r="K78" s="62"/>
      <c r="L78" s="60"/>
    </row>
    <row r="79" spans="2:12" s="1" customFormat="1" ht="16.5" customHeight="1">
      <c r="B79" s="40"/>
      <c r="C79" s="62"/>
      <c r="D79" s="62"/>
      <c r="E79" s="372" t="str">
        <f>E7</f>
        <v>LC Mumlavska</v>
      </c>
      <c r="F79" s="373"/>
      <c r="G79" s="373"/>
      <c r="H79" s="373"/>
      <c r="I79" s="162"/>
      <c r="J79" s="62"/>
      <c r="K79" s="62"/>
      <c r="L79" s="60"/>
    </row>
    <row r="80" spans="2:12" s="1" customFormat="1" ht="14.4" customHeight="1">
      <c r="B80" s="40"/>
      <c r="C80" s="64" t="s">
        <v>99</v>
      </c>
      <c r="D80" s="62"/>
      <c r="E80" s="62"/>
      <c r="F80" s="62"/>
      <c r="G80" s="62"/>
      <c r="H80" s="62"/>
      <c r="I80" s="162"/>
      <c r="J80" s="62"/>
      <c r="K80" s="62"/>
      <c r="L80" s="60"/>
    </row>
    <row r="81" spans="2:65" s="1" customFormat="1" ht="17.25" customHeight="1">
      <c r="B81" s="40"/>
      <c r="C81" s="62"/>
      <c r="D81" s="62"/>
      <c r="E81" s="347" t="str">
        <f>E9</f>
        <v>SO 101.2 - LC Mumlavská - úsek 2</v>
      </c>
      <c r="F81" s="374"/>
      <c r="G81" s="374"/>
      <c r="H81" s="374"/>
      <c r="I81" s="162"/>
      <c r="J81" s="62"/>
      <c r="K81" s="62"/>
      <c r="L81" s="60"/>
    </row>
    <row r="82" spans="2:65" s="1" customFormat="1" ht="6.9" customHeight="1">
      <c r="B82" s="40"/>
      <c r="C82" s="62"/>
      <c r="D82" s="62"/>
      <c r="E82" s="62"/>
      <c r="F82" s="62"/>
      <c r="G82" s="62"/>
      <c r="H82" s="62"/>
      <c r="I82" s="162"/>
      <c r="J82" s="62"/>
      <c r="K82" s="62"/>
      <c r="L82" s="60"/>
    </row>
    <row r="83" spans="2:65" s="1" customFormat="1" ht="18" customHeight="1">
      <c r="B83" s="40"/>
      <c r="C83" s="64" t="s">
        <v>23</v>
      </c>
      <c r="D83" s="62"/>
      <c r="E83" s="62"/>
      <c r="F83" s="163" t="str">
        <f>F12</f>
        <v>KRNAP</v>
      </c>
      <c r="G83" s="62"/>
      <c r="H83" s="62"/>
      <c r="I83" s="164" t="s">
        <v>25</v>
      </c>
      <c r="J83" s="72" t="str">
        <f>IF(J12="","",J12)</f>
        <v>7. 9. 2017</v>
      </c>
      <c r="K83" s="62"/>
      <c r="L83" s="60"/>
    </row>
    <row r="84" spans="2:65" s="1" customFormat="1" ht="6.9" customHeight="1">
      <c r="B84" s="40"/>
      <c r="C84" s="62"/>
      <c r="D84" s="62"/>
      <c r="E84" s="62"/>
      <c r="F84" s="62"/>
      <c r="G84" s="62"/>
      <c r="H84" s="62"/>
      <c r="I84" s="162"/>
      <c r="J84" s="62"/>
      <c r="K84" s="62"/>
      <c r="L84" s="60"/>
    </row>
    <row r="85" spans="2:65" s="1" customFormat="1" ht="13.2">
      <c r="B85" s="40"/>
      <c r="C85" s="64" t="s">
        <v>27</v>
      </c>
      <c r="D85" s="62"/>
      <c r="E85" s="62"/>
      <c r="F85" s="163" t="str">
        <f>E15</f>
        <v>Správa Krkonošského národního parku</v>
      </c>
      <c r="G85" s="62"/>
      <c r="H85" s="62"/>
      <c r="I85" s="164" t="s">
        <v>35</v>
      </c>
      <c r="J85" s="163" t="str">
        <f>E21</f>
        <v>MDS PROJEKT s.r.o.</v>
      </c>
      <c r="K85" s="62"/>
      <c r="L85" s="60"/>
    </row>
    <row r="86" spans="2:65" s="1" customFormat="1" ht="14.4" customHeight="1">
      <c r="B86" s="40"/>
      <c r="C86" s="64" t="s">
        <v>33</v>
      </c>
      <c r="D86" s="62"/>
      <c r="E86" s="62"/>
      <c r="F86" s="163" t="str">
        <f>IF(E18="","",E18)</f>
        <v/>
      </c>
      <c r="G86" s="62"/>
      <c r="H86" s="62"/>
      <c r="I86" s="162"/>
      <c r="J86" s="62"/>
      <c r="K86" s="62"/>
      <c r="L86" s="60"/>
    </row>
    <row r="87" spans="2:65" s="1" customFormat="1" ht="10.35" customHeight="1">
      <c r="B87" s="40"/>
      <c r="C87" s="62"/>
      <c r="D87" s="62"/>
      <c r="E87" s="62"/>
      <c r="F87" s="62"/>
      <c r="G87" s="62"/>
      <c r="H87" s="62"/>
      <c r="I87" s="162"/>
      <c r="J87" s="62"/>
      <c r="K87" s="62"/>
      <c r="L87" s="60"/>
    </row>
    <row r="88" spans="2:65" s="9" customFormat="1" ht="29.25" customHeight="1">
      <c r="B88" s="165"/>
      <c r="C88" s="166" t="s">
        <v>120</v>
      </c>
      <c r="D88" s="167" t="s">
        <v>61</v>
      </c>
      <c r="E88" s="167" t="s">
        <v>57</v>
      </c>
      <c r="F88" s="167" t="s">
        <v>121</v>
      </c>
      <c r="G88" s="167" t="s">
        <v>122</v>
      </c>
      <c r="H88" s="167" t="s">
        <v>123</v>
      </c>
      <c r="I88" s="168" t="s">
        <v>124</v>
      </c>
      <c r="J88" s="167" t="s">
        <v>103</v>
      </c>
      <c r="K88" s="169" t="s">
        <v>125</v>
      </c>
      <c r="L88" s="170"/>
      <c r="M88" s="80" t="s">
        <v>126</v>
      </c>
      <c r="N88" s="81" t="s">
        <v>46</v>
      </c>
      <c r="O88" s="81" t="s">
        <v>127</v>
      </c>
      <c r="P88" s="81" t="s">
        <v>128</v>
      </c>
      <c r="Q88" s="81" t="s">
        <v>129</v>
      </c>
      <c r="R88" s="81" t="s">
        <v>130</v>
      </c>
      <c r="S88" s="81" t="s">
        <v>131</v>
      </c>
      <c r="T88" s="82" t="s">
        <v>132</v>
      </c>
    </row>
    <row r="89" spans="2:65" s="1" customFormat="1" ht="29.25" customHeight="1">
      <c r="B89" s="40"/>
      <c r="C89" s="86" t="s">
        <v>104</v>
      </c>
      <c r="D89" s="62"/>
      <c r="E89" s="62"/>
      <c r="F89" s="62"/>
      <c r="G89" s="62"/>
      <c r="H89" s="62"/>
      <c r="I89" s="162"/>
      <c r="J89" s="171">
        <f>BK89</f>
        <v>0</v>
      </c>
      <c r="K89" s="62"/>
      <c r="L89" s="60"/>
      <c r="M89" s="83"/>
      <c r="N89" s="84"/>
      <c r="O89" s="84"/>
      <c r="P89" s="172">
        <f>P90+P275</f>
        <v>0</v>
      </c>
      <c r="Q89" s="84"/>
      <c r="R89" s="172">
        <f>R90+R275</f>
        <v>88.199202119999995</v>
      </c>
      <c r="S89" s="84"/>
      <c r="T89" s="173">
        <f>T90+T275</f>
        <v>97.233996000000019</v>
      </c>
      <c r="AT89" s="23" t="s">
        <v>75</v>
      </c>
      <c r="AU89" s="23" t="s">
        <v>105</v>
      </c>
      <c r="BK89" s="174">
        <f>BK90+BK275</f>
        <v>0</v>
      </c>
    </row>
    <row r="90" spans="2:65" s="10" customFormat="1" ht="37.35" customHeight="1">
      <c r="B90" s="175"/>
      <c r="C90" s="176"/>
      <c r="D90" s="177" t="s">
        <v>75</v>
      </c>
      <c r="E90" s="178" t="s">
        <v>133</v>
      </c>
      <c r="F90" s="178" t="s">
        <v>134</v>
      </c>
      <c r="G90" s="176"/>
      <c r="H90" s="176"/>
      <c r="I90" s="179"/>
      <c r="J90" s="180">
        <f>BK90</f>
        <v>0</v>
      </c>
      <c r="K90" s="176"/>
      <c r="L90" s="181"/>
      <c r="M90" s="182"/>
      <c r="N90" s="183"/>
      <c r="O90" s="183"/>
      <c r="P90" s="184">
        <f>P91+P144+P159+P168+P173+P189+P194+P200+P249+P272</f>
        <v>0</v>
      </c>
      <c r="Q90" s="183"/>
      <c r="R90" s="184">
        <f>R91+R144+R159+R168+R173+R189+R194+R200+R249+R272</f>
        <v>88.132202120000002</v>
      </c>
      <c r="S90" s="183"/>
      <c r="T90" s="185">
        <f>T91+T144+T159+T168+T173+T189+T194+T200+T249+T272</f>
        <v>97.233996000000019</v>
      </c>
      <c r="AR90" s="186" t="s">
        <v>84</v>
      </c>
      <c r="AT90" s="187" t="s">
        <v>75</v>
      </c>
      <c r="AU90" s="187" t="s">
        <v>76</v>
      </c>
      <c r="AY90" s="186" t="s">
        <v>135</v>
      </c>
      <c r="BK90" s="188">
        <f>BK91+BK144+BK159+BK168+BK173+BK189+BK194+BK200+BK249+BK272</f>
        <v>0</v>
      </c>
    </row>
    <row r="91" spans="2:65" s="10" customFormat="1" ht="19.95" customHeight="1">
      <c r="B91" s="175"/>
      <c r="C91" s="176"/>
      <c r="D91" s="177" t="s">
        <v>75</v>
      </c>
      <c r="E91" s="189" t="s">
        <v>84</v>
      </c>
      <c r="F91" s="189" t="s">
        <v>136</v>
      </c>
      <c r="G91" s="176"/>
      <c r="H91" s="176"/>
      <c r="I91" s="179"/>
      <c r="J91" s="190">
        <f>BK91</f>
        <v>0</v>
      </c>
      <c r="K91" s="176"/>
      <c r="L91" s="181"/>
      <c r="M91" s="182"/>
      <c r="N91" s="183"/>
      <c r="O91" s="183"/>
      <c r="P91" s="184">
        <f>SUM(P92:P143)</f>
        <v>0</v>
      </c>
      <c r="Q91" s="183"/>
      <c r="R91" s="184">
        <f>SUM(R92:R143)</f>
        <v>41.85</v>
      </c>
      <c r="S91" s="183"/>
      <c r="T91" s="185">
        <f>SUM(T92:T143)</f>
        <v>79.883280000000013</v>
      </c>
      <c r="AR91" s="186" t="s">
        <v>84</v>
      </c>
      <c r="AT91" s="187" t="s">
        <v>75</v>
      </c>
      <c r="AU91" s="187" t="s">
        <v>84</v>
      </c>
      <c r="AY91" s="186" t="s">
        <v>135</v>
      </c>
      <c r="BK91" s="188">
        <f>SUM(BK92:BK143)</f>
        <v>0</v>
      </c>
    </row>
    <row r="92" spans="2:65" s="1" customFormat="1" ht="51" customHeight="1">
      <c r="B92" s="40"/>
      <c r="C92" s="191" t="s">
        <v>84</v>
      </c>
      <c r="D92" s="191" t="s">
        <v>137</v>
      </c>
      <c r="E92" s="192" t="s">
        <v>465</v>
      </c>
      <c r="F92" s="193" t="s">
        <v>466</v>
      </c>
      <c r="G92" s="194" t="s">
        <v>140</v>
      </c>
      <c r="H92" s="195">
        <v>107.41500000000001</v>
      </c>
      <c r="I92" s="196"/>
      <c r="J92" s="197">
        <f>ROUND(I92*H92,2)</f>
        <v>0</v>
      </c>
      <c r="K92" s="193" t="s">
        <v>141</v>
      </c>
      <c r="L92" s="60"/>
      <c r="M92" s="198" t="s">
        <v>21</v>
      </c>
      <c r="N92" s="199" t="s">
        <v>47</v>
      </c>
      <c r="O92" s="41"/>
      <c r="P92" s="200">
        <f>O92*H92</f>
        <v>0</v>
      </c>
      <c r="Q92" s="200">
        <v>0</v>
      </c>
      <c r="R92" s="200">
        <f>Q92*H92</f>
        <v>0</v>
      </c>
      <c r="S92" s="200">
        <v>0.44</v>
      </c>
      <c r="T92" s="201">
        <f>S92*H92</f>
        <v>47.262600000000006</v>
      </c>
      <c r="AR92" s="23" t="s">
        <v>142</v>
      </c>
      <c r="AT92" s="23" t="s">
        <v>137</v>
      </c>
      <c r="AU92" s="23" t="s">
        <v>86</v>
      </c>
      <c r="AY92" s="23" t="s">
        <v>135</v>
      </c>
      <c r="BE92" s="202">
        <f>IF(N92="základní",J92,0)</f>
        <v>0</v>
      </c>
      <c r="BF92" s="202">
        <f>IF(N92="snížená",J92,0)</f>
        <v>0</v>
      </c>
      <c r="BG92" s="202">
        <f>IF(N92="zákl. přenesená",J92,0)</f>
        <v>0</v>
      </c>
      <c r="BH92" s="202">
        <f>IF(N92="sníž. přenesená",J92,0)</f>
        <v>0</v>
      </c>
      <c r="BI92" s="202">
        <f>IF(N92="nulová",J92,0)</f>
        <v>0</v>
      </c>
      <c r="BJ92" s="23" t="s">
        <v>84</v>
      </c>
      <c r="BK92" s="202">
        <f>ROUND(I92*H92,2)</f>
        <v>0</v>
      </c>
      <c r="BL92" s="23" t="s">
        <v>142</v>
      </c>
      <c r="BM92" s="23" t="s">
        <v>467</v>
      </c>
    </row>
    <row r="93" spans="2:65" s="1" customFormat="1" ht="252">
      <c r="B93" s="40"/>
      <c r="C93" s="62"/>
      <c r="D93" s="203" t="s">
        <v>144</v>
      </c>
      <c r="E93" s="62"/>
      <c r="F93" s="204" t="s">
        <v>145</v>
      </c>
      <c r="G93" s="62"/>
      <c r="H93" s="62"/>
      <c r="I93" s="162"/>
      <c r="J93" s="62"/>
      <c r="K93" s="62"/>
      <c r="L93" s="60"/>
      <c r="M93" s="205"/>
      <c r="N93" s="41"/>
      <c r="O93" s="41"/>
      <c r="P93" s="41"/>
      <c r="Q93" s="41"/>
      <c r="R93" s="41"/>
      <c r="S93" s="41"/>
      <c r="T93" s="77"/>
      <c r="AT93" s="23" t="s">
        <v>144</v>
      </c>
      <c r="AU93" s="23" t="s">
        <v>86</v>
      </c>
    </row>
    <row r="94" spans="2:65" s="11" customFormat="1" ht="12">
      <c r="B94" s="206"/>
      <c r="C94" s="207"/>
      <c r="D94" s="203" t="s">
        <v>146</v>
      </c>
      <c r="E94" s="208" t="s">
        <v>21</v>
      </c>
      <c r="F94" s="209" t="s">
        <v>147</v>
      </c>
      <c r="G94" s="207"/>
      <c r="H94" s="208" t="s">
        <v>21</v>
      </c>
      <c r="I94" s="210"/>
      <c r="J94" s="207"/>
      <c r="K94" s="207"/>
      <c r="L94" s="211"/>
      <c r="M94" s="212"/>
      <c r="N94" s="213"/>
      <c r="O94" s="213"/>
      <c r="P94" s="213"/>
      <c r="Q94" s="213"/>
      <c r="R94" s="213"/>
      <c r="S94" s="213"/>
      <c r="T94" s="214"/>
      <c r="AT94" s="215" t="s">
        <v>146</v>
      </c>
      <c r="AU94" s="215" t="s">
        <v>86</v>
      </c>
      <c r="AV94" s="11" t="s">
        <v>84</v>
      </c>
      <c r="AW94" s="11" t="s">
        <v>39</v>
      </c>
      <c r="AX94" s="11" t="s">
        <v>76</v>
      </c>
      <c r="AY94" s="215" t="s">
        <v>135</v>
      </c>
    </row>
    <row r="95" spans="2:65" s="11" customFormat="1" ht="24">
      <c r="B95" s="206"/>
      <c r="C95" s="207"/>
      <c r="D95" s="203" t="s">
        <v>146</v>
      </c>
      <c r="E95" s="208" t="s">
        <v>21</v>
      </c>
      <c r="F95" s="209" t="s">
        <v>148</v>
      </c>
      <c r="G95" s="207"/>
      <c r="H95" s="208" t="s">
        <v>21</v>
      </c>
      <c r="I95" s="210"/>
      <c r="J95" s="207"/>
      <c r="K95" s="207"/>
      <c r="L95" s="211"/>
      <c r="M95" s="212"/>
      <c r="N95" s="213"/>
      <c r="O95" s="213"/>
      <c r="P95" s="213"/>
      <c r="Q95" s="213"/>
      <c r="R95" s="213"/>
      <c r="S95" s="213"/>
      <c r="T95" s="214"/>
      <c r="AT95" s="215" t="s">
        <v>146</v>
      </c>
      <c r="AU95" s="215" t="s">
        <v>86</v>
      </c>
      <c r="AV95" s="11" t="s">
        <v>84</v>
      </c>
      <c r="AW95" s="11" t="s">
        <v>39</v>
      </c>
      <c r="AX95" s="11" t="s">
        <v>76</v>
      </c>
      <c r="AY95" s="215" t="s">
        <v>135</v>
      </c>
    </row>
    <row r="96" spans="2:65" s="12" customFormat="1" ht="12">
      <c r="B96" s="216"/>
      <c r="C96" s="217"/>
      <c r="D96" s="203" t="s">
        <v>146</v>
      </c>
      <c r="E96" s="218" t="s">
        <v>21</v>
      </c>
      <c r="F96" s="219" t="s">
        <v>468</v>
      </c>
      <c r="G96" s="217"/>
      <c r="H96" s="220">
        <v>100.44</v>
      </c>
      <c r="I96" s="221"/>
      <c r="J96" s="217"/>
      <c r="K96" s="217"/>
      <c r="L96" s="222"/>
      <c r="M96" s="223"/>
      <c r="N96" s="224"/>
      <c r="O96" s="224"/>
      <c r="P96" s="224"/>
      <c r="Q96" s="224"/>
      <c r="R96" s="224"/>
      <c r="S96" s="224"/>
      <c r="T96" s="225"/>
      <c r="AT96" s="226" t="s">
        <v>146</v>
      </c>
      <c r="AU96" s="226" t="s">
        <v>86</v>
      </c>
      <c r="AV96" s="12" t="s">
        <v>86</v>
      </c>
      <c r="AW96" s="12" t="s">
        <v>39</v>
      </c>
      <c r="AX96" s="12" t="s">
        <v>76</v>
      </c>
      <c r="AY96" s="226" t="s">
        <v>135</v>
      </c>
    </row>
    <row r="97" spans="2:65" s="12" customFormat="1" ht="12">
      <c r="B97" s="216"/>
      <c r="C97" s="217"/>
      <c r="D97" s="203" t="s">
        <v>146</v>
      </c>
      <c r="E97" s="218" t="s">
        <v>21</v>
      </c>
      <c r="F97" s="219" t="s">
        <v>469</v>
      </c>
      <c r="G97" s="217"/>
      <c r="H97" s="220">
        <v>6.9749999999999996</v>
      </c>
      <c r="I97" s="221"/>
      <c r="J97" s="217"/>
      <c r="K97" s="217"/>
      <c r="L97" s="222"/>
      <c r="M97" s="223"/>
      <c r="N97" s="224"/>
      <c r="O97" s="224"/>
      <c r="P97" s="224"/>
      <c r="Q97" s="224"/>
      <c r="R97" s="224"/>
      <c r="S97" s="224"/>
      <c r="T97" s="225"/>
      <c r="AT97" s="226" t="s">
        <v>146</v>
      </c>
      <c r="AU97" s="226" t="s">
        <v>86</v>
      </c>
      <c r="AV97" s="12" t="s">
        <v>86</v>
      </c>
      <c r="AW97" s="12" t="s">
        <v>39</v>
      </c>
      <c r="AX97" s="12" t="s">
        <v>76</v>
      </c>
      <c r="AY97" s="226" t="s">
        <v>135</v>
      </c>
    </row>
    <row r="98" spans="2:65" s="13" customFormat="1" ht="12">
      <c r="B98" s="227"/>
      <c r="C98" s="228"/>
      <c r="D98" s="203" t="s">
        <v>146</v>
      </c>
      <c r="E98" s="229" t="s">
        <v>21</v>
      </c>
      <c r="F98" s="230" t="s">
        <v>151</v>
      </c>
      <c r="G98" s="228"/>
      <c r="H98" s="231">
        <v>107.41500000000001</v>
      </c>
      <c r="I98" s="232"/>
      <c r="J98" s="228"/>
      <c r="K98" s="228"/>
      <c r="L98" s="233"/>
      <c r="M98" s="234"/>
      <c r="N98" s="235"/>
      <c r="O98" s="235"/>
      <c r="P98" s="235"/>
      <c r="Q98" s="235"/>
      <c r="R98" s="235"/>
      <c r="S98" s="235"/>
      <c r="T98" s="236"/>
      <c r="AT98" s="237" t="s">
        <v>146</v>
      </c>
      <c r="AU98" s="237" t="s">
        <v>86</v>
      </c>
      <c r="AV98" s="13" t="s">
        <v>142</v>
      </c>
      <c r="AW98" s="13" t="s">
        <v>39</v>
      </c>
      <c r="AX98" s="13" t="s">
        <v>84</v>
      </c>
      <c r="AY98" s="237" t="s">
        <v>135</v>
      </c>
    </row>
    <row r="99" spans="2:65" s="1" customFormat="1" ht="51" customHeight="1">
      <c r="B99" s="40"/>
      <c r="C99" s="191" t="s">
        <v>86</v>
      </c>
      <c r="D99" s="191" t="s">
        <v>137</v>
      </c>
      <c r="E99" s="192" t="s">
        <v>470</v>
      </c>
      <c r="F99" s="193" t="s">
        <v>471</v>
      </c>
      <c r="G99" s="194" t="s">
        <v>140</v>
      </c>
      <c r="H99" s="195">
        <v>103.23</v>
      </c>
      <c r="I99" s="196"/>
      <c r="J99" s="197">
        <f>ROUND(I99*H99,2)</f>
        <v>0</v>
      </c>
      <c r="K99" s="193" t="s">
        <v>141</v>
      </c>
      <c r="L99" s="60"/>
      <c r="M99" s="198" t="s">
        <v>21</v>
      </c>
      <c r="N99" s="199" t="s">
        <v>47</v>
      </c>
      <c r="O99" s="41"/>
      <c r="P99" s="200">
        <f>O99*H99</f>
        <v>0</v>
      </c>
      <c r="Q99" s="200">
        <v>0</v>
      </c>
      <c r="R99" s="200">
        <f>Q99*H99</f>
        <v>0</v>
      </c>
      <c r="S99" s="200">
        <v>0.316</v>
      </c>
      <c r="T99" s="201">
        <f>S99*H99</f>
        <v>32.62068</v>
      </c>
      <c r="AR99" s="23" t="s">
        <v>142</v>
      </c>
      <c r="AT99" s="23" t="s">
        <v>137</v>
      </c>
      <c r="AU99" s="23" t="s">
        <v>86</v>
      </c>
      <c r="AY99" s="23" t="s">
        <v>135</v>
      </c>
      <c r="BE99" s="202">
        <f>IF(N99="základní",J99,0)</f>
        <v>0</v>
      </c>
      <c r="BF99" s="202">
        <f>IF(N99="snížená",J99,0)</f>
        <v>0</v>
      </c>
      <c r="BG99" s="202">
        <f>IF(N99="zákl. přenesená",J99,0)</f>
        <v>0</v>
      </c>
      <c r="BH99" s="202">
        <f>IF(N99="sníž. přenesená",J99,0)</f>
        <v>0</v>
      </c>
      <c r="BI99" s="202">
        <f>IF(N99="nulová",J99,0)</f>
        <v>0</v>
      </c>
      <c r="BJ99" s="23" t="s">
        <v>84</v>
      </c>
      <c r="BK99" s="202">
        <f>ROUND(I99*H99,2)</f>
        <v>0</v>
      </c>
      <c r="BL99" s="23" t="s">
        <v>142</v>
      </c>
      <c r="BM99" s="23" t="s">
        <v>472</v>
      </c>
    </row>
    <row r="100" spans="2:65" s="1" customFormat="1" ht="252">
      <c r="B100" s="40"/>
      <c r="C100" s="62"/>
      <c r="D100" s="203" t="s">
        <v>144</v>
      </c>
      <c r="E100" s="62"/>
      <c r="F100" s="204" t="s">
        <v>145</v>
      </c>
      <c r="G100" s="62"/>
      <c r="H100" s="62"/>
      <c r="I100" s="162"/>
      <c r="J100" s="62"/>
      <c r="K100" s="62"/>
      <c r="L100" s="60"/>
      <c r="M100" s="205"/>
      <c r="N100" s="41"/>
      <c r="O100" s="41"/>
      <c r="P100" s="41"/>
      <c r="Q100" s="41"/>
      <c r="R100" s="41"/>
      <c r="S100" s="41"/>
      <c r="T100" s="77"/>
      <c r="AT100" s="23" t="s">
        <v>144</v>
      </c>
      <c r="AU100" s="23" t="s">
        <v>86</v>
      </c>
    </row>
    <row r="101" spans="2:65" s="11" customFormat="1" ht="12">
      <c r="B101" s="206"/>
      <c r="C101" s="207"/>
      <c r="D101" s="203" t="s">
        <v>146</v>
      </c>
      <c r="E101" s="208" t="s">
        <v>21</v>
      </c>
      <c r="F101" s="209" t="s">
        <v>155</v>
      </c>
      <c r="G101" s="207"/>
      <c r="H101" s="208" t="s">
        <v>21</v>
      </c>
      <c r="I101" s="210"/>
      <c r="J101" s="207"/>
      <c r="K101" s="207"/>
      <c r="L101" s="211"/>
      <c r="M101" s="212"/>
      <c r="N101" s="213"/>
      <c r="O101" s="213"/>
      <c r="P101" s="213"/>
      <c r="Q101" s="213"/>
      <c r="R101" s="213"/>
      <c r="S101" s="213"/>
      <c r="T101" s="214"/>
      <c r="AT101" s="215" t="s">
        <v>146</v>
      </c>
      <c r="AU101" s="215" t="s">
        <v>86</v>
      </c>
      <c r="AV101" s="11" t="s">
        <v>84</v>
      </c>
      <c r="AW101" s="11" t="s">
        <v>39</v>
      </c>
      <c r="AX101" s="11" t="s">
        <v>76</v>
      </c>
      <c r="AY101" s="215" t="s">
        <v>135</v>
      </c>
    </row>
    <row r="102" spans="2:65" s="11" customFormat="1" ht="24">
      <c r="B102" s="206"/>
      <c r="C102" s="207"/>
      <c r="D102" s="203" t="s">
        <v>146</v>
      </c>
      <c r="E102" s="208" t="s">
        <v>21</v>
      </c>
      <c r="F102" s="209" t="s">
        <v>148</v>
      </c>
      <c r="G102" s="207"/>
      <c r="H102" s="208" t="s">
        <v>21</v>
      </c>
      <c r="I102" s="210"/>
      <c r="J102" s="207"/>
      <c r="K102" s="207"/>
      <c r="L102" s="211"/>
      <c r="M102" s="212"/>
      <c r="N102" s="213"/>
      <c r="O102" s="213"/>
      <c r="P102" s="213"/>
      <c r="Q102" s="213"/>
      <c r="R102" s="213"/>
      <c r="S102" s="213"/>
      <c r="T102" s="214"/>
      <c r="AT102" s="215" t="s">
        <v>146</v>
      </c>
      <c r="AU102" s="215" t="s">
        <v>86</v>
      </c>
      <c r="AV102" s="11" t="s">
        <v>84</v>
      </c>
      <c r="AW102" s="11" t="s">
        <v>39</v>
      </c>
      <c r="AX102" s="11" t="s">
        <v>76</v>
      </c>
      <c r="AY102" s="215" t="s">
        <v>135</v>
      </c>
    </row>
    <row r="103" spans="2:65" s="12" customFormat="1" ht="12">
      <c r="B103" s="216"/>
      <c r="C103" s="217"/>
      <c r="D103" s="203" t="s">
        <v>146</v>
      </c>
      <c r="E103" s="218" t="s">
        <v>21</v>
      </c>
      <c r="F103" s="219" t="s">
        <v>473</v>
      </c>
      <c r="G103" s="217"/>
      <c r="H103" s="220">
        <v>100.44</v>
      </c>
      <c r="I103" s="221"/>
      <c r="J103" s="217"/>
      <c r="K103" s="217"/>
      <c r="L103" s="222"/>
      <c r="M103" s="223"/>
      <c r="N103" s="224"/>
      <c r="O103" s="224"/>
      <c r="P103" s="224"/>
      <c r="Q103" s="224"/>
      <c r="R103" s="224"/>
      <c r="S103" s="224"/>
      <c r="T103" s="225"/>
      <c r="AT103" s="226" t="s">
        <v>146</v>
      </c>
      <c r="AU103" s="226" t="s">
        <v>86</v>
      </c>
      <c r="AV103" s="12" t="s">
        <v>86</v>
      </c>
      <c r="AW103" s="12" t="s">
        <v>39</v>
      </c>
      <c r="AX103" s="12" t="s">
        <v>76</v>
      </c>
      <c r="AY103" s="226" t="s">
        <v>135</v>
      </c>
    </row>
    <row r="104" spans="2:65" s="12" customFormat="1" ht="12">
      <c r="B104" s="216"/>
      <c r="C104" s="217"/>
      <c r="D104" s="203" t="s">
        <v>146</v>
      </c>
      <c r="E104" s="218" t="s">
        <v>21</v>
      </c>
      <c r="F104" s="219" t="s">
        <v>474</v>
      </c>
      <c r="G104" s="217"/>
      <c r="H104" s="220">
        <v>2.79</v>
      </c>
      <c r="I104" s="221"/>
      <c r="J104" s="217"/>
      <c r="K104" s="217"/>
      <c r="L104" s="222"/>
      <c r="M104" s="223"/>
      <c r="N104" s="224"/>
      <c r="O104" s="224"/>
      <c r="P104" s="224"/>
      <c r="Q104" s="224"/>
      <c r="R104" s="224"/>
      <c r="S104" s="224"/>
      <c r="T104" s="225"/>
      <c r="AT104" s="226" t="s">
        <v>146</v>
      </c>
      <c r="AU104" s="226" t="s">
        <v>86</v>
      </c>
      <c r="AV104" s="12" t="s">
        <v>86</v>
      </c>
      <c r="AW104" s="12" t="s">
        <v>39</v>
      </c>
      <c r="AX104" s="12" t="s">
        <v>76</v>
      </c>
      <c r="AY104" s="226" t="s">
        <v>135</v>
      </c>
    </row>
    <row r="105" spans="2:65" s="13" customFormat="1" ht="12">
      <c r="B105" s="227"/>
      <c r="C105" s="228"/>
      <c r="D105" s="203" t="s">
        <v>146</v>
      </c>
      <c r="E105" s="229" t="s">
        <v>21</v>
      </c>
      <c r="F105" s="230" t="s">
        <v>151</v>
      </c>
      <c r="G105" s="228"/>
      <c r="H105" s="231">
        <v>103.23</v>
      </c>
      <c r="I105" s="232"/>
      <c r="J105" s="228"/>
      <c r="K105" s="228"/>
      <c r="L105" s="233"/>
      <c r="M105" s="234"/>
      <c r="N105" s="235"/>
      <c r="O105" s="235"/>
      <c r="P105" s="235"/>
      <c r="Q105" s="235"/>
      <c r="R105" s="235"/>
      <c r="S105" s="235"/>
      <c r="T105" s="236"/>
      <c r="AT105" s="237" t="s">
        <v>146</v>
      </c>
      <c r="AU105" s="237" t="s">
        <v>86</v>
      </c>
      <c r="AV105" s="13" t="s">
        <v>142</v>
      </c>
      <c r="AW105" s="13" t="s">
        <v>39</v>
      </c>
      <c r="AX105" s="13" t="s">
        <v>84</v>
      </c>
      <c r="AY105" s="237" t="s">
        <v>135</v>
      </c>
    </row>
    <row r="106" spans="2:65" s="1" customFormat="1" ht="25.5" customHeight="1">
      <c r="B106" s="40"/>
      <c r="C106" s="191" t="s">
        <v>157</v>
      </c>
      <c r="D106" s="191" t="s">
        <v>137</v>
      </c>
      <c r="E106" s="192" t="s">
        <v>158</v>
      </c>
      <c r="F106" s="193" t="s">
        <v>159</v>
      </c>
      <c r="G106" s="194" t="s">
        <v>140</v>
      </c>
      <c r="H106" s="195">
        <v>103.23</v>
      </c>
      <c r="I106" s="196"/>
      <c r="J106" s="197">
        <f>ROUND(I106*H106,2)</f>
        <v>0</v>
      </c>
      <c r="K106" s="193" t="s">
        <v>141</v>
      </c>
      <c r="L106" s="60"/>
      <c r="M106" s="198" t="s">
        <v>21</v>
      </c>
      <c r="N106" s="199" t="s">
        <v>47</v>
      </c>
      <c r="O106" s="41"/>
      <c r="P106" s="200">
        <f>O106*H106</f>
        <v>0</v>
      </c>
      <c r="Q106" s="200">
        <v>0</v>
      </c>
      <c r="R106" s="200">
        <f>Q106*H106</f>
        <v>0</v>
      </c>
      <c r="S106" s="200">
        <v>0</v>
      </c>
      <c r="T106" s="201">
        <f>S106*H106</f>
        <v>0</v>
      </c>
      <c r="AR106" s="23" t="s">
        <v>142</v>
      </c>
      <c r="AT106" s="23" t="s">
        <v>137</v>
      </c>
      <c r="AU106" s="23" t="s">
        <v>86</v>
      </c>
      <c r="AY106" s="23" t="s">
        <v>135</v>
      </c>
      <c r="BE106" s="202">
        <f>IF(N106="základní",J106,0)</f>
        <v>0</v>
      </c>
      <c r="BF106" s="202">
        <f>IF(N106="snížená",J106,0)</f>
        <v>0</v>
      </c>
      <c r="BG106" s="202">
        <f>IF(N106="zákl. přenesená",J106,0)</f>
        <v>0</v>
      </c>
      <c r="BH106" s="202">
        <f>IF(N106="sníž. přenesená",J106,0)</f>
        <v>0</v>
      </c>
      <c r="BI106" s="202">
        <f>IF(N106="nulová",J106,0)</f>
        <v>0</v>
      </c>
      <c r="BJ106" s="23" t="s">
        <v>84</v>
      </c>
      <c r="BK106" s="202">
        <f>ROUND(I106*H106,2)</f>
        <v>0</v>
      </c>
      <c r="BL106" s="23" t="s">
        <v>142</v>
      </c>
      <c r="BM106" s="23" t="s">
        <v>475</v>
      </c>
    </row>
    <row r="107" spans="2:65" s="1" customFormat="1" ht="48">
      <c r="B107" s="40"/>
      <c r="C107" s="62"/>
      <c r="D107" s="203" t="s">
        <v>144</v>
      </c>
      <c r="E107" s="62"/>
      <c r="F107" s="204" t="s">
        <v>161</v>
      </c>
      <c r="G107" s="62"/>
      <c r="H107" s="62"/>
      <c r="I107" s="162"/>
      <c r="J107" s="62"/>
      <c r="K107" s="62"/>
      <c r="L107" s="60"/>
      <c r="M107" s="205"/>
      <c r="N107" s="41"/>
      <c r="O107" s="41"/>
      <c r="P107" s="41"/>
      <c r="Q107" s="41"/>
      <c r="R107" s="41"/>
      <c r="S107" s="41"/>
      <c r="T107" s="77"/>
      <c r="AT107" s="23" t="s">
        <v>144</v>
      </c>
      <c r="AU107" s="23" t="s">
        <v>86</v>
      </c>
    </row>
    <row r="108" spans="2:65" s="11" customFormat="1" ht="12">
      <c r="B108" s="206"/>
      <c r="C108" s="207"/>
      <c r="D108" s="203" t="s">
        <v>146</v>
      </c>
      <c r="E108" s="208" t="s">
        <v>21</v>
      </c>
      <c r="F108" s="209" t="s">
        <v>162</v>
      </c>
      <c r="G108" s="207"/>
      <c r="H108" s="208" t="s">
        <v>21</v>
      </c>
      <c r="I108" s="210"/>
      <c r="J108" s="207"/>
      <c r="K108" s="207"/>
      <c r="L108" s="211"/>
      <c r="M108" s="212"/>
      <c r="N108" s="213"/>
      <c r="O108" s="213"/>
      <c r="P108" s="213"/>
      <c r="Q108" s="213"/>
      <c r="R108" s="213"/>
      <c r="S108" s="213"/>
      <c r="T108" s="214"/>
      <c r="AT108" s="215" t="s">
        <v>146</v>
      </c>
      <c r="AU108" s="215" t="s">
        <v>86</v>
      </c>
      <c r="AV108" s="11" t="s">
        <v>84</v>
      </c>
      <c r="AW108" s="11" t="s">
        <v>39</v>
      </c>
      <c r="AX108" s="11" t="s">
        <v>76</v>
      </c>
      <c r="AY108" s="215" t="s">
        <v>135</v>
      </c>
    </row>
    <row r="109" spans="2:65" s="12" customFormat="1" ht="12">
      <c r="B109" s="216"/>
      <c r="C109" s="217"/>
      <c r="D109" s="203" t="s">
        <v>146</v>
      </c>
      <c r="E109" s="218" t="s">
        <v>21</v>
      </c>
      <c r="F109" s="219" t="s">
        <v>473</v>
      </c>
      <c r="G109" s="217"/>
      <c r="H109" s="220">
        <v>100.44</v>
      </c>
      <c r="I109" s="221"/>
      <c r="J109" s="217"/>
      <c r="K109" s="217"/>
      <c r="L109" s="222"/>
      <c r="M109" s="223"/>
      <c r="N109" s="224"/>
      <c r="O109" s="224"/>
      <c r="P109" s="224"/>
      <c r="Q109" s="224"/>
      <c r="R109" s="224"/>
      <c r="S109" s="224"/>
      <c r="T109" s="225"/>
      <c r="AT109" s="226" t="s">
        <v>146</v>
      </c>
      <c r="AU109" s="226" t="s">
        <v>86</v>
      </c>
      <c r="AV109" s="12" t="s">
        <v>86</v>
      </c>
      <c r="AW109" s="12" t="s">
        <v>39</v>
      </c>
      <c r="AX109" s="12" t="s">
        <v>76</v>
      </c>
      <c r="AY109" s="226" t="s">
        <v>135</v>
      </c>
    </row>
    <row r="110" spans="2:65" s="12" customFormat="1" ht="12">
      <c r="B110" s="216"/>
      <c r="C110" s="217"/>
      <c r="D110" s="203" t="s">
        <v>146</v>
      </c>
      <c r="E110" s="218" t="s">
        <v>21</v>
      </c>
      <c r="F110" s="219" t="s">
        <v>474</v>
      </c>
      <c r="G110" s="217"/>
      <c r="H110" s="220">
        <v>2.79</v>
      </c>
      <c r="I110" s="221"/>
      <c r="J110" s="217"/>
      <c r="K110" s="217"/>
      <c r="L110" s="222"/>
      <c r="M110" s="223"/>
      <c r="N110" s="224"/>
      <c r="O110" s="224"/>
      <c r="P110" s="224"/>
      <c r="Q110" s="224"/>
      <c r="R110" s="224"/>
      <c r="S110" s="224"/>
      <c r="T110" s="225"/>
      <c r="AT110" s="226" t="s">
        <v>146</v>
      </c>
      <c r="AU110" s="226" t="s">
        <v>86</v>
      </c>
      <c r="AV110" s="12" t="s">
        <v>86</v>
      </c>
      <c r="AW110" s="12" t="s">
        <v>39</v>
      </c>
      <c r="AX110" s="12" t="s">
        <v>76</v>
      </c>
      <c r="AY110" s="226" t="s">
        <v>135</v>
      </c>
    </row>
    <row r="111" spans="2:65" s="13" customFormat="1" ht="12">
      <c r="B111" s="227"/>
      <c r="C111" s="228"/>
      <c r="D111" s="203" t="s">
        <v>146</v>
      </c>
      <c r="E111" s="229" t="s">
        <v>21</v>
      </c>
      <c r="F111" s="230" t="s">
        <v>151</v>
      </c>
      <c r="G111" s="228"/>
      <c r="H111" s="231">
        <v>103.23</v>
      </c>
      <c r="I111" s="232"/>
      <c r="J111" s="228"/>
      <c r="K111" s="228"/>
      <c r="L111" s="233"/>
      <c r="M111" s="234"/>
      <c r="N111" s="235"/>
      <c r="O111" s="235"/>
      <c r="P111" s="235"/>
      <c r="Q111" s="235"/>
      <c r="R111" s="235"/>
      <c r="S111" s="235"/>
      <c r="T111" s="236"/>
      <c r="AT111" s="237" t="s">
        <v>146</v>
      </c>
      <c r="AU111" s="237" t="s">
        <v>86</v>
      </c>
      <c r="AV111" s="13" t="s">
        <v>142</v>
      </c>
      <c r="AW111" s="13" t="s">
        <v>39</v>
      </c>
      <c r="AX111" s="13" t="s">
        <v>84</v>
      </c>
      <c r="AY111" s="237" t="s">
        <v>135</v>
      </c>
    </row>
    <row r="112" spans="2:65" s="1" customFormat="1" ht="25.5" customHeight="1">
      <c r="B112" s="40"/>
      <c r="C112" s="191" t="s">
        <v>142</v>
      </c>
      <c r="D112" s="191" t="s">
        <v>137</v>
      </c>
      <c r="E112" s="192" t="s">
        <v>476</v>
      </c>
      <c r="F112" s="193" t="s">
        <v>477</v>
      </c>
      <c r="G112" s="194" t="s">
        <v>165</v>
      </c>
      <c r="H112" s="195">
        <v>41.85</v>
      </c>
      <c r="I112" s="196"/>
      <c r="J112" s="197">
        <f>ROUND(I112*H112,2)</f>
        <v>0</v>
      </c>
      <c r="K112" s="193" t="s">
        <v>141</v>
      </c>
      <c r="L112" s="60"/>
      <c r="M112" s="198" t="s">
        <v>21</v>
      </c>
      <c r="N112" s="199" t="s">
        <v>47</v>
      </c>
      <c r="O112" s="41"/>
      <c r="P112" s="200">
        <f>O112*H112</f>
        <v>0</v>
      </c>
      <c r="Q112" s="200">
        <v>0</v>
      </c>
      <c r="R112" s="200">
        <f>Q112*H112</f>
        <v>0</v>
      </c>
      <c r="S112" s="200">
        <v>0</v>
      </c>
      <c r="T112" s="201">
        <f>S112*H112</f>
        <v>0</v>
      </c>
      <c r="AR112" s="23" t="s">
        <v>142</v>
      </c>
      <c r="AT112" s="23" t="s">
        <v>137</v>
      </c>
      <c r="AU112" s="23" t="s">
        <v>86</v>
      </c>
      <c r="AY112" s="23" t="s">
        <v>135</v>
      </c>
      <c r="BE112" s="202">
        <f>IF(N112="základní",J112,0)</f>
        <v>0</v>
      </c>
      <c r="BF112" s="202">
        <f>IF(N112="snížená",J112,0)</f>
        <v>0</v>
      </c>
      <c r="BG112" s="202">
        <f>IF(N112="zákl. přenesená",J112,0)</f>
        <v>0</v>
      </c>
      <c r="BH112" s="202">
        <f>IF(N112="sníž. přenesená",J112,0)</f>
        <v>0</v>
      </c>
      <c r="BI112" s="202">
        <f>IF(N112="nulová",J112,0)</f>
        <v>0</v>
      </c>
      <c r="BJ112" s="23" t="s">
        <v>84</v>
      </c>
      <c r="BK112" s="202">
        <f>ROUND(I112*H112,2)</f>
        <v>0</v>
      </c>
      <c r="BL112" s="23" t="s">
        <v>142</v>
      </c>
      <c r="BM112" s="23" t="s">
        <v>478</v>
      </c>
    </row>
    <row r="113" spans="2:65" s="1" customFormat="1" ht="204">
      <c r="B113" s="40"/>
      <c r="C113" s="62"/>
      <c r="D113" s="203" t="s">
        <v>144</v>
      </c>
      <c r="E113" s="62"/>
      <c r="F113" s="204" t="s">
        <v>167</v>
      </c>
      <c r="G113" s="62"/>
      <c r="H113" s="62"/>
      <c r="I113" s="162"/>
      <c r="J113" s="62"/>
      <c r="K113" s="62"/>
      <c r="L113" s="60"/>
      <c r="M113" s="205"/>
      <c r="N113" s="41"/>
      <c r="O113" s="41"/>
      <c r="P113" s="41"/>
      <c r="Q113" s="41"/>
      <c r="R113" s="41"/>
      <c r="S113" s="41"/>
      <c r="T113" s="77"/>
      <c r="AT113" s="23" t="s">
        <v>144</v>
      </c>
      <c r="AU113" s="23" t="s">
        <v>86</v>
      </c>
    </row>
    <row r="114" spans="2:65" s="11" customFormat="1" ht="12">
      <c r="B114" s="206"/>
      <c r="C114" s="207"/>
      <c r="D114" s="203" t="s">
        <v>146</v>
      </c>
      <c r="E114" s="208" t="s">
        <v>21</v>
      </c>
      <c r="F114" s="209" t="s">
        <v>168</v>
      </c>
      <c r="G114" s="207"/>
      <c r="H114" s="208" t="s">
        <v>21</v>
      </c>
      <c r="I114" s="210"/>
      <c r="J114" s="207"/>
      <c r="K114" s="207"/>
      <c r="L114" s="211"/>
      <c r="M114" s="212"/>
      <c r="N114" s="213"/>
      <c r="O114" s="213"/>
      <c r="P114" s="213"/>
      <c r="Q114" s="213"/>
      <c r="R114" s="213"/>
      <c r="S114" s="213"/>
      <c r="T114" s="214"/>
      <c r="AT114" s="215" t="s">
        <v>146</v>
      </c>
      <c r="AU114" s="215" t="s">
        <v>86</v>
      </c>
      <c r="AV114" s="11" t="s">
        <v>84</v>
      </c>
      <c r="AW114" s="11" t="s">
        <v>39</v>
      </c>
      <c r="AX114" s="11" t="s">
        <v>76</v>
      </c>
      <c r="AY114" s="215" t="s">
        <v>135</v>
      </c>
    </row>
    <row r="115" spans="2:65" s="12" customFormat="1" ht="12">
      <c r="B115" s="216"/>
      <c r="C115" s="217"/>
      <c r="D115" s="203" t="s">
        <v>146</v>
      </c>
      <c r="E115" s="218" t="s">
        <v>21</v>
      </c>
      <c r="F115" s="219" t="s">
        <v>479</v>
      </c>
      <c r="G115" s="217"/>
      <c r="H115" s="220">
        <v>41.85</v>
      </c>
      <c r="I115" s="221"/>
      <c r="J115" s="217"/>
      <c r="K115" s="217"/>
      <c r="L115" s="222"/>
      <c r="M115" s="223"/>
      <c r="N115" s="224"/>
      <c r="O115" s="224"/>
      <c r="P115" s="224"/>
      <c r="Q115" s="224"/>
      <c r="R115" s="224"/>
      <c r="S115" s="224"/>
      <c r="T115" s="225"/>
      <c r="AT115" s="226" t="s">
        <v>146</v>
      </c>
      <c r="AU115" s="226" t="s">
        <v>86</v>
      </c>
      <c r="AV115" s="12" t="s">
        <v>86</v>
      </c>
      <c r="AW115" s="12" t="s">
        <v>39</v>
      </c>
      <c r="AX115" s="12" t="s">
        <v>84</v>
      </c>
      <c r="AY115" s="226" t="s">
        <v>135</v>
      </c>
    </row>
    <row r="116" spans="2:65" s="1" customFormat="1" ht="38.25" customHeight="1">
      <c r="B116" s="40"/>
      <c r="C116" s="191" t="s">
        <v>170</v>
      </c>
      <c r="D116" s="191" t="s">
        <v>137</v>
      </c>
      <c r="E116" s="192" t="s">
        <v>171</v>
      </c>
      <c r="F116" s="193" t="s">
        <v>172</v>
      </c>
      <c r="G116" s="194" t="s">
        <v>165</v>
      </c>
      <c r="H116" s="195">
        <v>20.925000000000001</v>
      </c>
      <c r="I116" s="196"/>
      <c r="J116" s="197">
        <f>ROUND(I116*H116,2)</f>
        <v>0</v>
      </c>
      <c r="K116" s="193" t="s">
        <v>141</v>
      </c>
      <c r="L116" s="60"/>
      <c r="M116" s="198" t="s">
        <v>21</v>
      </c>
      <c r="N116" s="199" t="s">
        <v>47</v>
      </c>
      <c r="O116" s="41"/>
      <c r="P116" s="200">
        <f>O116*H116</f>
        <v>0</v>
      </c>
      <c r="Q116" s="200">
        <v>0</v>
      </c>
      <c r="R116" s="200">
        <f>Q116*H116</f>
        <v>0</v>
      </c>
      <c r="S116" s="200">
        <v>0</v>
      </c>
      <c r="T116" s="201">
        <f>S116*H116</f>
        <v>0</v>
      </c>
      <c r="AR116" s="23" t="s">
        <v>142</v>
      </c>
      <c r="AT116" s="23" t="s">
        <v>137</v>
      </c>
      <c r="AU116" s="23" t="s">
        <v>86</v>
      </c>
      <c r="AY116" s="23" t="s">
        <v>135</v>
      </c>
      <c r="BE116" s="202">
        <f>IF(N116="základní",J116,0)</f>
        <v>0</v>
      </c>
      <c r="BF116" s="202">
        <f>IF(N116="snížená",J116,0)</f>
        <v>0</v>
      </c>
      <c r="BG116" s="202">
        <f>IF(N116="zákl. přenesená",J116,0)</f>
        <v>0</v>
      </c>
      <c r="BH116" s="202">
        <f>IF(N116="sníž. přenesená",J116,0)</f>
        <v>0</v>
      </c>
      <c r="BI116" s="202">
        <f>IF(N116="nulová",J116,0)</f>
        <v>0</v>
      </c>
      <c r="BJ116" s="23" t="s">
        <v>84</v>
      </c>
      <c r="BK116" s="202">
        <f>ROUND(I116*H116,2)</f>
        <v>0</v>
      </c>
      <c r="BL116" s="23" t="s">
        <v>142</v>
      </c>
      <c r="BM116" s="23" t="s">
        <v>480</v>
      </c>
    </row>
    <row r="117" spans="2:65" s="1" customFormat="1" ht="204">
      <c r="B117" s="40"/>
      <c r="C117" s="62"/>
      <c r="D117" s="203" t="s">
        <v>144</v>
      </c>
      <c r="E117" s="62"/>
      <c r="F117" s="204" t="s">
        <v>167</v>
      </c>
      <c r="G117" s="62"/>
      <c r="H117" s="62"/>
      <c r="I117" s="162"/>
      <c r="J117" s="62"/>
      <c r="K117" s="62"/>
      <c r="L117" s="60"/>
      <c r="M117" s="205"/>
      <c r="N117" s="41"/>
      <c r="O117" s="41"/>
      <c r="P117" s="41"/>
      <c r="Q117" s="41"/>
      <c r="R117" s="41"/>
      <c r="S117" s="41"/>
      <c r="T117" s="77"/>
      <c r="AT117" s="23" t="s">
        <v>144</v>
      </c>
      <c r="AU117" s="23" t="s">
        <v>86</v>
      </c>
    </row>
    <row r="118" spans="2:65" s="12" customFormat="1" ht="12">
      <c r="B118" s="216"/>
      <c r="C118" s="217"/>
      <c r="D118" s="203" t="s">
        <v>146</v>
      </c>
      <c r="E118" s="217"/>
      <c r="F118" s="219" t="s">
        <v>481</v>
      </c>
      <c r="G118" s="217"/>
      <c r="H118" s="220">
        <v>20.925000000000001</v>
      </c>
      <c r="I118" s="221"/>
      <c r="J118" s="217"/>
      <c r="K118" s="217"/>
      <c r="L118" s="222"/>
      <c r="M118" s="223"/>
      <c r="N118" s="224"/>
      <c r="O118" s="224"/>
      <c r="P118" s="224"/>
      <c r="Q118" s="224"/>
      <c r="R118" s="224"/>
      <c r="S118" s="224"/>
      <c r="T118" s="225"/>
      <c r="AT118" s="226" t="s">
        <v>146</v>
      </c>
      <c r="AU118" s="226" t="s">
        <v>86</v>
      </c>
      <c r="AV118" s="12" t="s">
        <v>86</v>
      </c>
      <c r="AW118" s="12" t="s">
        <v>6</v>
      </c>
      <c r="AX118" s="12" t="s">
        <v>84</v>
      </c>
      <c r="AY118" s="226" t="s">
        <v>135</v>
      </c>
    </row>
    <row r="119" spans="2:65" s="1" customFormat="1" ht="38.25" customHeight="1">
      <c r="B119" s="40"/>
      <c r="C119" s="191" t="s">
        <v>175</v>
      </c>
      <c r="D119" s="191" t="s">
        <v>137</v>
      </c>
      <c r="E119" s="192" t="s">
        <v>176</v>
      </c>
      <c r="F119" s="193" t="s">
        <v>177</v>
      </c>
      <c r="G119" s="194" t="s">
        <v>165</v>
      </c>
      <c r="H119" s="195">
        <v>48.887999999999998</v>
      </c>
      <c r="I119" s="196"/>
      <c r="J119" s="197">
        <f>ROUND(I119*H119,2)</f>
        <v>0</v>
      </c>
      <c r="K119" s="193" t="s">
        <v>141</v>
      </c>
      <c r="L119" s="60"/>
      <c r="M119" s="198" t="s">
        <v>21</v>
      </c>
      <c r="N119" s="199" t="s">
        <v>47</v>
      </c>
      <c r="O119" s="41"/>
      <c r="P119" s="200">
        <f>O119*H119</f>
        <v>0</v>
      </c>
      <c r="Q119" s="200">
        <v>0</v>
      </c>
      <c r="R119" s="200">
        <f>Q119*H119</f>
        <v>0</v>
      </c>
      <c r="S119" s="200">
        <v>0</v>
      </c>
      <c r="T119" s="201">
        <f>S119*H119</f>
        <v>0</v>
      </c>
      <c r="AR119" s="23" t="s">
        <v>142</v>
      </c>
      <c r="AT119" s="23" t="s">
        <v>137</v>
      </c>
      <c r="AU119" s="23" t="s">
        <v>86</v>
      </c>
      <c r="AY119" s="23" t="s">
        <v>135</v>
      </c>
      <c r="BE119" s="202">
        <f>IF(N119="základní",J119,0)</f>
        <v>0</v>
      </c>
      <c r="BF119" s="202">
        <f>IF(N119="snížená",J119,0)</f>
        <v>0</v>
      </c>
      <c r="BG119" s="202">
        <f>IF(N119="zákl. přenesená",J119,0)</f>
        <v>0</v>
      </c>
      <c r="BH119" s="202">
        <f>IF(N119="sníž. přenesená",J119,0)</f>
        <v>0</v>
      </c>
      <c r="BI119" s="202">
        <f>IF(N119="nulová",J119,0)</f>
        <v>0</v>
      </c>
      <c r="BJ119" s="23" t="s">
        <v>84</v>
      </c>
      <c r="BK119" s="202">
        <f>ROUND(I119*H119,2)</f>
        <v>0</v>
      </c>
      <c r="BL119" s="23" t="s">
        <v>142</v>
      </c>
      <c r="BM119" s="23" t="s">
        <v>482</v>
      </c>
    </row>
    <row r="120" spans="2:65" s="1" customFormat="1" ht="192">
      <c r="B120" s="40"/>
      <c r="C120" s="62"/>
      <c r="D120" s="203" t="s">
        <v>144</v>
      </c>
      <c r="E120" s="62"/>
      <c r="F120" s="204" t="s">
        <v>179</v>
      </c>
      <c r="G120" s="62"/>
      <c r="H120" s="62"/>
      <c r="I120" s="162"/>
      <c r="J120" s="62"/>
      <c r="K120" s="62"/>
      <c r="L120" s="60"/>
      <c r="M120" s="205"/>
      <c r="N120" s="41"/>
      <c r="O120" s="41"/>
      <c r="P120" s="41"/>
      <c r="Q120" s="41"/>
      <c r="R120" s="41"/>
      <c r="S120" s="41"/>
      <c r="T120" s="77"/>
      <c r="AT120" s="23" t="s">
        <v>144</v>
      </c>
      <c r="AU120" s="23" t="s">
        <v>86</v>
      </c>
    </row>
    <row r="121" spans="2:65" s="11" customFormat="1" ht="12">
      <c r="B121" s="206"/>
      <c r="C121" s="207"/>
      <c r="D121" s="203" t="s">
        <v>146</v>
      </c>
      <c r="E121" s="208" t="s">
        <v>21</v>
      </c>
      <c r="F121" s="209" t="s">
        <v>180</v>
      </c>
      <c r="G121" s="207"/>
      <c r="H121" s="208" t="s">
        <v>21</v>
      </c>
      <c r="I121" s="210"/>
      <c r="J121" s="207"/>
      <c r="K121" s="207"/>
      <c r="L121" s="211"/>
      <c r="M121" s="212"/>
      <c r="N121" s="213"/>
      <c r="O121" s="213"/>
      <c r="P121" s="213"/>
      <c r="Q121" s="213"/>
      <c r="R121" s="213"/>
      <c r="S121" s="213"/>
      <c r="T121" s="214"/>
      <c r="AT121" s="215" t="s">
        <v>146</v>
      </c>
      <c r="AU121" s="215" t="s">
        <v>86</v>
      </c>
      <c r="AV121" s="11" t="s">
        <v>84</v>
      </c>
      <c r="AW121" s="11" t="s">
        <v>39</v>
      </c>
      <c r="AX121" s="11" t="s">
        <v>76</v>
      </c>
      <c r="AY121" s="215" t="s">
        <v>135</v>
      </c>
    </row>
    <row r="122" spans="2:65" s="12" customFormat="1" ht="12">
      <c r="B122" s="216"/>
      <c r="C122" s="217"/>
      <c r="D122" s="203" t="s">
        <v>146</v>
      </c>
      <c r="E122" s="218" t="s">
        <v>21</v>
      </c>
      <c r="F122" s="219" t="s">
        <v>483</v>
      </c>
      <c r="G122" s="217"/>
      <c r="H122" s="220">
        <v>41.85</v>
      </c>
      <c r="I122" s="221"/>
      <c r="J122" s="217"/>
      <c r="K122" s="217"/>
      <c r="L122" s="222"/>
      <c r="M122" s="223"/>
      <c r="N122" s="224"/>
      <c r="O122" s="224"/>
      <c r="P122" s="224"/>
      <c r="Q122" s="224"/>
      <c r="R122" s="224"/>
      <c r="S122" s="224"/>
      <c r="T122" s="225"/>
      <c r="AT122" s="226" t="s">
        <v>146</v>
      </c>
      <c r="AU122" s="226" t="s">
        <v>86</v>
      </c>
      <c r="AV122" s="12" t="s">
        <v>86</v>
      </c>
      <c r="AW122" s="12" t="s">
        <v>39</v>
      </c>
      <c r="AX122" s="12" t="s">
        <v>76</v>
      </c>
      <c r="AY122" s="226" t="s">
        <v>135</v>
      </c>
    </row>
    <row r="123" spans="2:65" s="12" customFormat="1" ht="12">
      <c r="B123" s="216"/>
      <c r="C123" s="217"/>
      <c r="D123" s="203" t="s">
        <v>146</v>
      </c>
      <c r="E123" s="218" t="s">
        <v>21</v>
      </c>
      <c r="F123" s="219" t="s">
        <v>484</v>
      </c>
      <c r="G123" s="217"/>
      <c r="H123" s="220">
        <v>6.3</v>
      </c>
      <c r="I123" s="221"/>
      <c r="J123" s="217"/>
      <c r="K123" s="217"/>
      <c r="L123" s="222"/>
      <c r="M123" s="223"/>
      <c r="N123" s="224"/>
      <c r="O123" s="224"/>
      <c r="P123" s="224"/>
      <c r="Q123" s="224"/>
      <c r="R123" s="224"/>
      <c r="S123" s="224"/>
      <c r="T123" s="225"/>
      <c r="AT123" s="226" t="s">
        <v>146</v>
      </c>
      <c r="AU123" s="226" t="s">
        <v>86</v>
      </c>
      <c r="AV123" s="12" t="s">
        <v>86</v>
      </c>
      <c r="AW123" s="12" t="s">
        <v>39</v>
      </c>
      <c r="AX123" s="12" t="s">
        <v>76</v>
      </c>
      <c r="AY123" s="226" t="s">
        <v>135</v>
      </c>
    </row>
    <row r="124" spans="2:65" s="12" customFormat="1" ht="12">
      <c r="B124" s="216"/>
      <c r="C124" s="217"/>
      <c r="D124" s="203" t="s">
        <v>146</v>
      </c>
      <c r="E124" s="218" t="s">
        <v>21</v>
      </c>
      <c r="F124" s="219" t="s">
        <v>485</v>
      </c>
      <c r="G124" s="217"/>
      <c r="H124" s="220">
        <v>0.73799999999999999</v>
      </c>
      <c r="I124" s="221"/>
      <c r="J124" s="217"/>
      <c r="K124" s="217"/>
      <c r="L124" s="222"/>
      <c r="M124" s="223"/>
      <c r="N124" s="224"/>
      <c r="O124" s="224"/>
      <c r="P124" s="224"/>
      <c r="Q124" s="224"/>
      <c r="R124" s="224"/>
      <c r="S124" s="224"/>
      <c r="T124" s="225"/>
      <c r="AT124" s="226" t="s">
        <v>146</v>
      </c>
      <c r="AU124" s="226" t="s">
        <v>86</v>
      </c>
      <c r="AV124" s="12" t="s">
        <v>86</v>
      </c>
      <c r="AW124" s="12" t="s">
        <v>39</v>
      </c>
      <c r="AX124" s="12" t="s">
        <v>76</v>
      </c>
      <c r="AY124" s="226" t="s">
        <v>135</v>
      </c>
    </row>
    <row r="125" spans="2:65" s="13" customFormat="1" ht="12">
      <c r="B125" s="227"/>
      <c r="C125" s="228"/>
      <c r="D125" s="203" t="s">
        <v>146</v>
      </c>
      <c r="E125" s="229" t="s">
        <v>21</v>
      </c>
      <c r="F125" s="230" t="s">
        <v>151</v>
      </c>
      <c r="G125" s="228"/>
      <c r="H125" s="231">
        <v>48.887999999999998</v>
      </c>
      <c r="I125" s="232"/>
      <c r="J125" s="228"/>
      <c r="K125" s="228"/>
      <c r="L125" s="233"/>
      <c r="M125" s="234"/>
      <c r="N125" s="235"/>
      <c r="O125" s="235"/>
      <c r="P125" s="235"/>
      <c r="Q125" s="235"/>
      <c r="R125" s="235"/>
      <c r="S125" s="235"/>
      <c r="T125" s="236"/>
      <c r="AT125" s="237" t="s">
        <v>146</v>
      </c>
      <c r="AU125" s="237" t="s">
        <v>86</v>
      </c>
      <c r="AV125" s="13" t="s">
        <v>142</v>
      </c>
      <c r="AW125" s="13" t="s">
        <v>39</v>
      </c>
      <c r="AX125" s="13" t="s">
        <v>84</v>
      </c>
      <c r="AY125" s="237" t="s">
        <v>135</v>
      </c>
    </row>
    <row r="126" spans="2:65" s="1" customFormat="1" ht="16.5" customHeight="1">
      <c r="B126" s="40"/>
      <c r="C126" s="191" t="s">
        <v>184</v>
      </c>
      <c r="D126" s="191" t="s">
        <v>137</v>
      </c>
      <c r="E126" s="192" t="s">
        <v>185</v>
      </c>
      <c r="F126" s="193" t="s">
        <v>186</v>
      </c>
      <c r="G126" s="194" t="s">
        <v>165</v>
      </c>
      <c r="H126" s="195">
        <v>48.887999999999998</v>
      </c>
      <c r="I126" s="196"/>
      <c r="J126" s="197">
        <f>ROUND(I126*H126,2)</f>
        <v>0</v>
      </c>
      <c r="K126" s="193" t="s">
        <v>141</v>
      </c>
      <c r="L126" s="60"/>
      <c r="M126" s="198" t="s">
        <v>21</v>
      </c>
      <c r="N126" s="199" t="s">
        <v>47</v>
      </c>
      <c r="O126" s="41"/>
      <c r="P126" s="200">
        <f>O126*H126</f>
        <v>0</v>
      </c>
      <c r="Q126" s="200">
        <v>0</v>
      </c>
      <c r="R126" s="200">
        <f>Q126*H126</f>
        <v>0</v>
      </c>
      <c r="S126" s="200">
        <v>0</v>
      </c>
      <c r="T126" s="201">
        <f>S126*H126</f>
        <v>0</v>
      </c>
      <c r="AR126" s="23" t="s">
        <v>142</v>
      </c>
      <c r="AT126" s="23" t="s">
        <v>137</v>
      </c>
      <c r="AU126" s="23" t="s">
        <v>86</v>
      </c>
      <c r="AY126" s="23" t="s">
        <v>135</v>
      </c>
      <c r="BE126" s="202">
        <f>IF(N126="základní",J126,0)</f>
        <v>0</v>
      </c>
      <c r="BF126" s="202">
        <f>IF(N126="snížená",J126,0)</f>
        <v>0</v>
      </c>
      <c r="BG126" s="202">
        <f>IF(N126="zákl. přenesená",J126,0)</f>
        <v>0</v>
      </c>
      <c r="BH126" s="202">
        <f>IF(N126="sníž. přenesená",J126,0)</f>
        <v>0</v>
      </c>
      <c r="BI126" s="202">
        <f>IF(N126="nulová",J126,0)</f>
        <v>0</v>
      </c>
      <c r="BJ126" s="23" t="s">
        <v>84</v>
      </c>
      <c r="BK126" s="202">
        <f>ROUND(I126*H126,2)</f>
        <v>0</v>
      </c>
      <c r="BL126" s="23" t="s">
        <v>142</v>
      </c>
      <c r="BM126" s="23" t="s">
        <v>486</v>
      </c>
    </row>
    <row r="127" spans="2:65" s="1" customFormat="1" ht="276">
      <c r="B127" s="40"/>
      <c r="C127" s="62"/>
      <c r="D127" s="203" t="s">
        <v>144</v>
      </c>
      <c r="E127" s="62"/>
      <c r="F127" s="204" t="s">
        <v>188</v>
      </c>
      <c r="G127" s="62"/>
      <c r="H127" s="62"/>
      <c r="I127" s="162"/>
      <c r="J127" s="62"/>
      <c r="K127" s="62"/>
      <c r="L127" s="60"/>
      <c r="M127" s="205"/>
      <c r="N127" s="41"/>
      <c r="O127" s="41"/>
      <c r="P127" s="41"/>
      <c r="Q127" s="41"/>
      <c r="R127" s="41"/>
      <c r="S127" s="41"/>
      <c r="T127" s="77"/>
      <c r="AT127" s="23" t="s">
        <v>144</v>
      </c>
      <c r="AU127" s="23" t="s">
        <v>86</v>
      </c>
    </row>
    <row r="128" spans="2:65" s="11" customFormat="1" ht="12">
      <c r="B128" s="206"/>
      <c r="C128" s="207"/>
      <c r="D128" s="203" t="s">
        <v>146</v>
      </c>
      <c r="E128" s="208" t="s">
        <v>21</v>
      </c>
      <c r="F128" s="209" t="s">
        <v>189</v>
      </c>
      <c r="G128" s="207"/>
      <c r="H128" s="208" t="s">
        <v>21</v>
      </c>
      <c r="I128" s="210"/>
      <c r="J128" s="207"/>
      <c r="K128" s="207"/>
      <c r="L128" s="211"/>
      <c r="M128" s="212"/>
      <c r="N128" s="213"/>
      <c r="O128" s="213"/>
      <c r="P128" s="213"/>
      <c r="Q128" s="213"/>
      <c r="R128" s="213"/>
      <c r="S128" s="213"/>
      <c r="T128" s="214"/>
      <c r="AT128" s="215" t="s">
        <v>146</v>
      </c>
      <c r="AU128" s="215" t="s">
        <v>86</v>
      </c>
      <c r="AV128" s="11" t="s">
        <v>84</v>
      </c>
      <c r="AW128" s="11" t="s">
        <v>39</v>
      </c>
      <c r="AX128" s="11" t="s">
        <v>76</v>
      </c>
      <c r="AY128" s="215" t="s">
        <v>135</v>
      </c>
    </row>
    <row r="129" spans="2:65" s="12" customFormat="1" ht="12">
      <c r="B129" s="216"/>
      <c r="C129" s="217"/>
      <c r="D129" s="203" t="s">
        <v>146</v>
      </c>
      <c r="E129" s="218" t="s">
        <v>21</v>
      </c>
      <c r="F129" s="219" t="s">
        <v>483</v>
      </c>
      <c r="G129" s="217"/>
      <c r="H129" s="220">
        <v>41.85</v>
      </c>
      <c r="I129" s="221"/>
      <c r="J129" s="217"/>
      <c r="K129" s="217"/>
      <c r="L129" s="222"/>
      <c r="M129" s="223"/>
      <c r="N129" s="224"/>
      <c r="O129" s="224"/>
      <c r="P129" s="224"/>
      <c r="Q129" s="224"/>
      <c r="R129" s="224"/>
      <c r="S129" s="224"/>
      <c r="T129" s="225"/>
      <c r="AT129" s="226" t="s">
        <v>146</v>
      </c>
      <c r="AU129" s="226" t="s">
        <v>86</v>
      </c>
      <c r="AV129" s="12" t="s">
        <v>86</v>
      </c>
      <c r="AW129" s="12" t="s">
        <v>39</v>
      </c>
      <c r="AX129" s="12" t="s">
        <v>76</v>
      </c>
      <c r="AY129" s="226" t="s">
        <v>135</v>
      </c>
    </row>
    <row r="130" spans="2:65" s="12" customFormat="1" ht="12">
      <c r="B130" s="216"/>
      <c r="C130" s="217"/>
      <c r="D130" s="203" t="s">
        <v>146</v>
      </c>
      <c r="E130" s="218" t="s">
        <v>21</v>
      </c>
      <c r="F130" s="219" t="s">
        <v>484</v>
      </c>
      <c r="G130" s="217"/>
      <c r="H130" s="220">
        <v>6.3</v>
      </c>
      <c r="I130" s="221"/>
      <c r="J130" s="217"/>
      <c r="K130" s="217"/>
      <c r="L130" s="222"/>
      <c r="M130" s="223"/>
      <c r="N130" s="224"/>
      <c r="O130" s="224"/>
      <c r="P130" s="224"/>
      <c r="Q130" s="224"/>
      <c r="R130" s="224"/>
      <c r="S130" s="224"/>
      <c r="T130" s="225"/>
      <c r="AT130" s="226" t="s">
        <v>146</v>
      </c>
      <c r="AU130" s="226" t="s">
        <v>86</v>
      </c>
      <c r="AV130" s="12" t="s">
        <v>86</v>
      </c>
      <c r="AW130" s="12" t="s">
        <v>39</v>
      </c>
      <c r="AX130" s="12" t="s">
        <v>76</v>
      </c>
      <c r="AY130" s="226" t="s">
        <v>135</v>
      </c>
    </row>
    <row r="131" spans="2:65" s="12" customFormat="1" ht="12">
      <c r="B131" s="216"/>
      <c r="C131" s="217"/>
      <c r="D131" s="203" t="s">
        <v>146</v>
      </c>
      <c r="E131" s="218" t="s">
        <v>21</v>
      </c>
      <c r="F131" s="219" t="s">
        <v>485</v>
      </c>
      <c r="G131" s="217"/>
      <c r="H131" s="220">
        <v>0.73799999999999999</v>
      </c>
      <c r="I131" s="221"/>
      <c r="J131" s="217"/>
      <c r="K131" s="217"/>
      <c r="L131" s="222"/>
      <c r="M131" s="223"/>
      <c r="N131" s="224"/>
      <c r="O131" s="224"/>
      <c r="P131" s="224"/>
      <c r="Q131" s="224"/>
      <c r="R131" s="224"/>
      <c r="S131" s="224"/>
      <c r="T131" s="225"/>
      <c r="AT131" s="226" t="s">
        <v>146</v>
      </c>
      <c r="AU131" s="226" t="s">
        <v>86</v>
      </c>
      <c r="AV131" s="12" t="s">
        <v>86</v>
      </c>
      <c r="AW131" s="12" t="s">
        <v>39</v>
      </c>
      <c r="AX131" s="12" t="s">
        <v>76</v>
      </c>
      <c r="AY131" s="226" t="s">
        <v>135</v>
      </c>
    </row>
    <row r="132" spans="2:65" s="13" customFormat="1" ht="12">
      <c r="B132" s="227"/>
      <c r="C132" s="228"/>
      <c r="D132" s="203" t="s">
        <v>146</v>
      </c>
      <c r="E132" s="229" t="s">
        <v>21</v>
      </c>
      <c r="F132" s="230" t="s">
        <v>151</v>
      </c>
      <c r="G132" s="228"/>
      <c r="H132" s="231">
        <v>48.887999999999998</v>
      </c>
      <c r="I132" s="232"/>
      <c r="J132" s="228"/>
      <c r="K132" s="228"/>
      <c r="L132" s="233"/>
      <c r="M132" s="234"/>
      <c r="N132" s="235"/>
      <c r="O132" s="235"/>
      <c r="P132" s="235"/>
      <c r="Q132" s="235"/>
      <c r="R132" s="235"/>
      <c r="S132" s="235"/>
      <c r="T132" s="236"/>
      <c r="AT132" s="237" t="s">
        <v>146</v>
      </c>
      <c r="AU132" s="237" t="s">
        <v>86</v>
      </c>
      <c r="AV132" s="13" t="s">
        <v>142</v>
      </c>
      <c r="AW132" s="13" t="s">
        <v>39</v>
      </c>
      <c r="AX132" s="13" t="s">
        <v>84</v>
      </c>
      <c r="AY132" s="237" t="s">
        <v>135</v>
      </c>
    </row>
    <row r="133" spans="2:65" s="1" customFormat="1" ht="25.5" customHeight="1">
      <c r="B133" s="40"/>
      <c r="C133" s="191" t="s">
        <v>190</v>
      </c>
      <c r="D133" s="191" t="s">
        <v>137</v>
      </c>
      <c r="E133" s="192" t="s">
        <v>191</v>
      </c>
      <c r="F133" s="193" t="s">
        <v>192</v>
      </c>
      <c r="G133" s="194" t="s">
        <v>165</v>
      </c>
      <c r="H133" s="195">
        <v>20.925000000000001</v>
      </c>
      <c r="I133" s="196"/>
      <c r="J133" s="197">
        <f>ROUND(I133*H133,2)</f>
        <v>0</v>
      </c>
      <c r="K133" s="193" t="s">
        <v>141</v>
      </c>
      <c r="L133" s="60"/>
      <c r="M133" s="198" t="s">
        <v>21</v>
      </c>
      <c r="N133" s="199" t="s">
        <v>47</v>
      </c>
      <c r="O133" s="41"/>
      <c r="P133" s="200">
        <f>O133*H133</f>
        <v>0</v>
      </c>
      <c r="Q133" s="200">
        <v>0</v>
      </c>
      <c r="R133" s="200">
        <f>Q133*H133</f>
        <v>0</v>
      </c>
      <c r="S133" s="200">
        <v>0</v>
      </c>
      <c r="T133" s="201">
        <f>S133*H133</f>
        <v>0</v>
      </c>
      <c r="AR133" s="23" t="s">
        <v>142</v>
      </c>
      <c r="AT133" s="23" t="s">
        <v>137</v>
      </c>
      <c r="AU133" s="23" t="s">
        <v>86</v>
      </c>
      <c r="AY133" s="23" t="s">
        <v>135</v>
      </c>
      <c r="BE133" s="202">
        <f>IF(N133="základní",J133,0)</f>
        <v>0</v>
      </c>
      <c r="BF133" s="202">
        <f>IF(N133="snížená",J133,0)</f>
        <v>0</v>
      </c>
      <c r="BG133" s="202">
        <f>IF(N133="zákl. přenesená",J133,0)</f>
        <v>0</v>
      </c>
      <c r="BH133" s="202">
        <f>IF(N133="sníž. přenesená",J133,0)</f>
        <v>0</v>
      </c>
      <c r="BI133" s="202">
        <f>IF(N133="nulová",J133,0)</f>
        <v>0</v>
      </c>
      <c r="BJ133" s="23" t="s">
        <v>84</v>
      </c>
      <c r="BK133" s="202">
        <f>ROUND(I133*H133,2)</f>
        <v>0</v>
      </c>
      <c r="BL133" s="23" t="s">
        <v>142</v>
      </c>
      <c r="BM133" s="23" t="s">
        <v>487</v>
      </c>
    </row>
    <row r="134" spans="2:65" s="1" customFormat="1" ht="409.6">
      <c r="B134" s="40"/>
      <c r="C134" s="62"/>
      <c r="D134" s="203" t="s">
        <v>144</v>
      </c>
      <c r="E134" s="62"/>
      <c r="F134" s="204" t="s">
        <v>194</v>
      </c>
      <c r="G134" s="62"/>
      <c r="H134" s="62"/>
      <c r="I134" s="162"/>
      <c r="J134" s="62"/>
      <c r="K134" s="62"/>
      <c r="L134" s="60"/>
      <c r="M134" s="205"/>
      <c r="N134" s="41"/>
      <c r="O134" s="41"/>
      <c r="P134" s="41"/>
      <c r="Q134" s="41"/>
      <c r="R134" s="41"/>
      <c r="S134" s="41"/>
      <c r="T134" s="77"/>
      <c r="AT134" s="23" t="s">
        <v>144</v>
      </c>
      <c r="AU134" s="23" t="s">
        <v>86</v>
      </c>
    </row>
    <row r="135" spans="2:65" s="11" customFormat="1" ht="12">
      <c r="B135" s="206"/>
      <c r="C135" s="207"/>
      <c r="D135" s="203" t="s">
        <v>146</v>
      </c>
      <c r="E135" s="208" t="s">
        <v>21</v>
      </c>
      <c r="F135" s="209" t="s">
        <v>195</v>
      </c>
      <c r="G135" s="207"/>
      <c r="H135" s="208" t="s">
        <v>21</v>
      </c>
      <c r="I135" s="210"/>
      <c r="J135" s="207"/>
      <c r="K135" s="207"/>
      <c r="L135" s="211"/>
      <c r="M135" s="212"/>
      <c r="N135" s="213"/>
      <c r="O135" s="213"/>
      <c r="P135" s="213"/>
      <c r="Q135" s="213"/>
      <c r="R135" s="213"/>
      <c r="S135" s="213"/>
      <c r="T135" s="214"/>
      <c r="AT135" s="215" t="s">
        <v>146</v>
      </c>
      <c r="AU135" s="215" t="s">
        <v>86</v>
      </c>
      <c r="AV135" s="11" t="s">
        <v>84</v>
      </c>
      <c r="AW135" s="11" t="s">
        <v>39</v>
      </c>
      <c r="AX135" s="11" t="s">
        <v>76</v>
      </c>
      <c r="AY135" s="215" t="s">
        <v>135</v>
      </c>
    </row>
    <row r="136" spans="2:65" s="12" customFormat="1" ht="12">
      <c r="B136" s="216"/>
      <c r="C136" s="217"/>
      <c r="D136" s="203" t="s">
        <v>146</v>
      </c>
      <c r="E136" s="218" t="s">
        <v>21</v>
      </c>
      <c r="F136" s="219" t="s">
        <v>488</v>
      </c>
      <c r="G136" s="217"/>
      <c r="H136" s="220">
        <v>20.925000000000001</v>
      </c>
      <c r="I136" s="221"/>
      <c r="J136" s="217"/>
      <c r="K136" s="217"/>
      <c r="L136" s="222"/>
      <c r="M136" s="223"/>
      <c r="N136" s="224"/>
      <c r="O136" s="224"/>
      <c r="P136" s="224"/>
      <c r="Q136" s="224"/>
      <c r="R136" s="224"/>
      <c r="S136" s="224"/>
      <c r="T136" s="225"/>
      <c r="AT136" s="226" t="s">
        <v>146</v>
      </c>
      <c r="AU136" s="226" t="s">
        <v>86</v>
      </c>
      <c r="AV136" s="12" t="s">
        <v>86</v>
      </c>
      <c r="AW136" s="12" t="s">
        <v>39</v>
      </c>
      <c r="AX136" s="12" t="s">
        <v>84</v>
      </c>
      <c r="AY136" s="226" t="s">
        <v>135</v>
      </c>
    </row>
    <row r="137" spans="2:65" s="1" customFormat="1" ht="16.5" customHeight="1">
      <c r="B137" s="40"/>
      <c r="C137" s="238" t="s">
        <v>197</v>
      </c>
      <c r="D137" s="238" t="s">
        <v>198</v>
      </c>
      <c r="E137" s="239" t="s">
        <v>199</v>
      </c>
      <c r="F137" s="240" t="s">
        <v>200</v>
      </c>
      <c r="G137" s="241" t="s">
        <v>201</v>
      </c>
      <c r="H137" s="242">
        <v>41.85</v>
      </c>
      <c r="I137" s="243"/>
      <c r="J137" s="244">
        <f>ROUND(I137*H137,2)</f>
        <v>0</v>
      </c>
      <c r="K137" s="240" t="s">
        <v>141</v>
      </c>
      <c r="L137" s="245"/>
      <c r="M137" s="246" t="s">
        <v>21</v>
      </c>
      <c r="N137" s="247" t="s">
        <v>47</v>
      </c>
      <c r="O137" s="41"/>
      <c r="P137" s="200">
        <f>O137*H137</f>
        <v>0</v>
      </c>
      <c r="Q137" s="200">
        <v>1</v>
      </c>
      <c r="R137" s="200">
        <f>Q137*H137</f>
        <v>41.85</v>
      </c>
      <c r="S137" s="200">
        <v>0</v>
      </c>
      <c r="T137" s="201">
        <f>S137*H137</f>
        <v>0</v>
      </c>
      <c r="AR137" s="23" t="s">
        <v>190</v>
      </c>
      <c r="AT137" s="23" t="s">
        <v>198</v>
      </c>
      <c r="AU137" s="23" t="s">
        <v>86</v>
      </c>
      <c r="AY137" s="23" t="s">
        <v>135</v>
      </c>
      <c r="BE137" s="202">
        <f>IF(N137="základní",J137,0)</f>
        <v>0</v>
      </c>
      <c r="BF137" s="202">
        <f>IF(N137="snížená",J137,0)</f>
        <v>0</v>
      </c>
      <c r="BG137" s="202">
        <f>IF(N137="zákl. přenesená",J137,0)</f>
        <v>0</v>
      </c>
      <c r="BH137" s="202">
        <f>IF(N137="sníž. přenesená",J137,0)</f>
        <v>0</v>
      </c>
      <c r="BI137" s="202">
        <f>IF(N137="nulová",J137,0)</f>
        <v>0</v>
      </c>
      <c r="BJ137" s="23" t="s">
        <v>84</v>
      </c>
      <c r="BK137" s="202">
        <f>ROUND(I137*H137,2)</f>
        <v>0</v>
      </c>
      <c r="BL137" s="23" t="s">
        <v>142</v>
      </c>
      <c r="BM137" s="23" t="s">
        <v>489</v>
      </c>
    </row>
    <row r="138" spans="2:65" s="12" customFormat="1" ht="12">
      <c r="B138" s="216"/>
      <c r="C138" s="217"/>
      <c r="D138" s="203" t="s">
        <v>146</v>
      </c>
      <c r="E138" s="217"/>
      <c r="F138" s="219" t="s">
        <v>490</v>
      </c>
      <c r="G138" s="217"/>
      <c r="H138" s="220">
        <v>41.85</v>
      </c>
      <c r="I138" s="221"/>
      <c r="J138" s="217"/>
      <c r="K138" s="217"/>
      <c r="L138" s="222"/>
      <c r="M138" s="223"/>
      <c r="N138" s="224"/>
      <c r="O138" s="224"/>
      <c r="P138" s="224"/>
      <c r="Q138" s="224"/>
      <c r="R138" s="224"/>
      <c r="S138" s="224"/>
      <c r="T138" s="225"/>
      <c r="AT138" s="226" t="s">
        <v>146</v>
      </c>
      <c r="AU138" s="226" t="s">
        <v>86</v>
      </c>
      <c r="AV138" s="12" t="s">
        <v>86</v>
      </c>
      <c r="AW138" s="12" t="s">
        <v>6</v>
      </c>
      <c r="AX138" s="12" t="s">
        <v>84</v>
      </c>
      <c r="AY138" s="226" t="s">
        <v>135</v>
      </c>
    </row>
    <row r="139" spans="2:65" s="1" customFormat="1" ht="25.5" customHeight="1">
      <c r="B139" s="40"/>
      <c r="C139" s="191" t="s">
        <v>204</v>
      </c>
      <c r="D139" s="191" t="s">
        <v>137</v>
      </c>
      <c r="E139" s="192" t="s">
        <v>205</v>
      </c>
      <c r="F139" s="193" t="s">
        <v>206</v>
      </c>
      <c r="G139" s="194" t="s">
        <v>140</v>
      </c>
      <c r="H139" s="195">
        <v>124.155</v>
      </c>
      <c r="I139" s="196"/>
      <c r="J139" s="197">
        <f>ROUND(I139*H139,2)</f>
        <v>0</v>
      </c>
      <c r="K139" s="193" t="s">
        <v>141</v>
      </c>
      <c r="L139" s="60"/>
      <c r="M139" s="198" t="s">
        <v>21</v>
      </c>
      <c r="N139" s="199" t="s">
        <v>47</v>
      </c>
      <c r="O139" s="41"/>
      <c r="P139" s="200">
        <f>O139*H139</f>
        <v>0</v>
      </c>
      <c r="Q139" s="200">
        <v>0</v>
      </c>
      <c r="R139" s="200">
        <f>Q139*H139</f>
        <v>0</v>
      </c>
      <c r="S139" s="200">
        <v>0</v>
      </c>
      <c r="T139" s="201">
        <f>S139*H139</f>
        <v>0</v>
      </c>
      <c r="AR139" s="23" t="s">
        <v>142</v>
      </c>
      <c r="AT139" s="23" t="s">
        <v>137</v>
      </c>
      <c r="AU139" s="23" t="s">
        <v>86</v>
      </c>
      <c r="AY139" s="23" t="s">
        <v>135</v>
      </c>
      <c r="BE139" s="202">
        <f>IF(N139="základní",J139,0)</f>
        <v>0</v>
      </c>
      <c r="BF139" s="202">
        <f>IF(N139="snížená",J139,0)</f>
        <v>0</v>
      </c>
      <c r="BG139" s="202">
        <f>IF(N139="zákl. přenesená",J139,0)</f>
        <v>0</v>
      </c>
      <c r="BH139" s="202">
        <f>IF(N139="sníž. přenesená",J139,0)</f>
        <v>0</v>
      </c>
      <c r="BI139" s="202">
        <f>IF(N139="nulová",J139,0)</f>
        <v>0</v>
      </c>
      <c r="BJ139" s="23" t="s">
        <v>84</v>
      </c>
      <c r="BK139" s="202">
        <f>ROUND(I139*H139,2)</f>
        <v>0</v>
      </c>
      <c r="BL139" s="23" t="s">
        <v>142</v>
      </c>
      <c r="BM139" s="23" t="s">
        <v>491</v>
      </c>
    </row>
    <row r="140" spans="2:65" s="1" customFormat="1" ht="156">
      <c r="B140" s="40"/>
      <c r="C140" s="62"/>
      <c r="D140" s="203" t="s">
        <v>144</v>
      </c>
      <c r="E140" s="62"/>
      <c r="F140" s="204" t="s">
        <v>208</v>
      </c>
      <c r="G140" s="62"/>
      <c r="H140" s="62"/>
      <c r="I140" s="162"/>
      <c r="J140" s="62"/>
      <c r="K140" s="62"/>
      <c r="L140" s="60"/>
      <c r="M140" s="205"/>
      <c r="N140" s="41"/>
      <c r="O140" s="41"/>
      <c r="P140" s="41"/>
      <c r="Q140" s="41"/>
      <c r="R140" s="41"/>
      <c r="S140" s="41"/>
      <c r="T140" s="77"/>
      <c r="AT140" s="23" t="s">
        <v>144</v>
      </c>
      <c r="AU140" s="23" t="s">
        <v>86</v>
      </c>
    </row>
    <row r="141" spans="2:65" s="12" customFormat="1" ht="12">
      <c r="B141" s="216"/>
      <c r="C141" s="217"/>
      <c r="D141" s="203" t="s">
        <v>146</v>
      </c>
      <c r="E141" s="218" t="s">
        <v>21</v>
      </c>
      <c r="F141" s="219" t="s">
        <v>492</v>
      </c>
      <c r="G141" s="217"/>
      <c r="H141" s="220">
        <v>16.739999999999998</v>
      </c>
      <c r="I141" s="221"/>
      <c r="J141" s="217"/>
      <c r="K141" s="217"/>
      <c r="L141" s="222"/>
      <c r="M141" s="223"/>
      <c r="N141" s="224"/>
      <c r="O141" s="224"/>
      <c r="P141" s="224"/>
      <c r="Q141" s="224"/>
      <c r="R141" s="224"/>
      <c r="S141" s="224"/>
      <c r="T141" s="225"/>
      <c r="AT141" s="226" t="s">
        <v>146</v>
      </c>
      <c r="AU141" s="226" t="s">
        <v>86</v>
      </c>
      <c r="AV141" s="12" t="s">
        <v>86</v>
      </c>
      <c r="AW141" s="12" t="s">
        <v>39</v>
      </c>
      <c r="AX141" s="12" t="s">
        <v>76</v>
      </c>
      <c r="AY141" s="226" t="s">
        <v>135</v>
      </c>
    </row>
    <row r="142" spans="2:65" s="12" customFormat="1" ht="12">
      <c r="B142" s="216"/>
      <c r="C142" s="217"/>
      <c r="D142" s="203" t="s">
        <v>146</v>
      </c>
      <c r="E142" s="218" t="s">
        <v>21</v>
      </c>
      <c r="F142" s="219" t="s">
        <v>493</v>
      </c>
      <c r="G142" s="217"/>
      <c r="H142" s="220">
        <v>107.41500000000001</v>
      </c>
      <c r="I142" s="221"/>
      <c r="J142" s="217"/>
      <c r="K142" s="217"/>
      <c r="L142" s="222"/>
      <c r="M142" s="223"/>
      <c r="N142" s="224"/>
      <c r="O142" s="224"/>
      <c r="P142" s="224"/>
      <c r="Q142" s="224"/>
      <c r="R142" s="224"/>
      <c r="S142" s="224"/>
      <c r="T142" s="225"/>
      <c r="AT142" s="226" t="s">
        <v>146</v>
      </c>
      <c r="AU142" s="226" t="s">
        <v>86</v>
      </c>
      <c r="AV142" s="12" t="s">
        <v>86</v>
      </c>
      <c r="AW142" s="12" t="s">
        <v>39</v>
      </c>
      <c r="AX142" s="12" t="s">
        <v>76</v>
      </c>
      <c r="AY142" s="226" t="s">
        <v>135</v>
      </c>
    </row>
    <row r="143" spans="2:65" s="13" customFormat="1" ht="12">
      <c r="B143" s="227"/>
      <c r="C143" s="228"/>
      <c r="D143" s="203" t="s">
        <v>146</v>
      </c>
      <c r="E143" s="229" t="s">
        <v>21</v>
      </c>
      <c r="F143" s="230" t="s">
        <v>151</v>
      </c>
      <c r="G143" s="228"/>
      <c r="H143" s="231">
        <v>124.155</v>
      </c>
      <c r="I143" s="232"/>
      <c r="J143" s="228"/>
      <c r="K143" s="228"/>
      <c r="L143" s="233"/>
      <c r="M143" s="234"/>
      <c r="N143" s="235"/>
      <c r="O143" s="235"/>
      <c r="P143" s="235"/>
      <c r="Q143" s="235"/>
      <c r="R143" s="235"/>
      <c r="S143" s="235"/>
      <c r="T143" s="236"/>
      <c r="AT143" s="237" t="s">
        <v>146</v>
      </c>
      <c r="AU143" s="237" t="s">
        <v>86</v>
      </c>
      <c r="AV143" s="13" t="s">
        <v>142</v>
      </c>
      <c r="AW143" s="13" t="s">
        <v>39</v>
      </c>
      <c r="AX143" s="13" t="s">
        <v>84</v>
      </c>
      <c r="AY143" s="237" t="s">
        <v>135</v>
      </c>
    </row>
    <row r="144" spans="2:65" s="10" customFormat="1" ht="29.85" customHeight="1">
      <c r="B144" s="175"/>
      <c r="C144" s="176"/>
      <c r="D144" s="177" t="s">
        <v>75</v>
      </c>
      <c r="E144" s="189" t="s">
        <v>86</v>
      </c>
      <c r="F144" s="189" t="s">
        <v>211</v>
      </c>
      <c r="G144" s="176"/>
      <c r="H144" s="176"/>
      <c r="I144" s="179"/>
      <c r="J144" s="190">
        <f>BK144</f>
        <v>0</v>
      </c>
      <c r="K144" s="176"/>
      <c r="L144" s="181"/>
      <c r="M144" s="182"/>
      <c r="N144" s="183"/>
      <c r="O144" s="183"/>
      <c r="P144" s="184">
        <f>SUM(P145:P158)</f>
        <v>0</v>
      </c>
      <c r="Q144" s="183"/>
      <c r="R144" s="184">
        <f>SUM(R145:R158)</f>
        <v>0.10154204999999999</v>
      </c>
      <c r="S144" s="183"/>
      <c r="T144" s="185">
        <f>SUM(T145:T158)</f>
        <v>0</v>
      </c>
      <c r="AR144" s="186" t="s">
        <v>84</v>
      </c>
      <c r="AT144" s="187" t="s">
        <v>75</v>
      </c>
      <c r="AU144" s="187" t="s">
        <v>84</v>
      </c>
      <c r="AY144" s="186" t="s">
        <v>135</v>
      </c>
      <c r="BK144" s="188">
        <f>SUM(BK145:BK158)</f>
        <v>0</v>
      </c>
    </row>
    <row r="145" spans="2:65" s="1" customFormat="1" ht="25.5" customHeight="1">
      <c r="B145" s="40"/>
      <c r="C145" s="191" t="s">
        <v>212</v>
      </c>
      <c r="D145" s="191" t="s">
        <v>137</v>
      </c>
      <c r="E145" s="192" t="s">
        <v>213</v>
      </c>
      <c r="F145" s="193" t="s">
        <v>214</v>
      </c>
      <c r="G145" s="194" t="s">
        <v>165</v>
      </c>
      <c r="H145" s="195">
        <v>13.95</v>
      </c>
      <c r="I145" s="196"/>
      <c r="J145" s="197">
        <f>ROUND(I145*H145,2)</f>
        <v>0</v>
      </c>
      <c r="K145" s="193" t="s">
        <v>141</v>
      </c>
      <c r="L145" s="60"/>
      <c r="M145" s="198" t="s">
        <v>21</v>
      </c>
      <c r="N145" s="199" t="s">
        <v>47</v>
      </c>
      <c r="O145" s="41"/>
      <c r="P145" s="200">
        <f>O145*H145</f>
        <v>0</v>
      </c>
      <c r="Q145" s="200">
        <v>0</v>
      </c>
      <c r="R145" s="200">
        <f>Q145*H145</f>
        <v>0</v>
      </c>
      <c r="S145" s="200">
        <v>0</v>
      </c>
      <c r="T145" s="201">
        <f>S145*H145</f>
        <v>0</v>
      </c>
      <c r="AR145" s="23" t="s">
        <v>142</v>
      </c>
      <c r="AT145" s="23" t="s">
        <v>137</v>
      </c>
      <c r="AU145" s="23" t="s">
        <v>86</v>
      </c>
      <c r="AY145" s="23" t="s">
        <v>135</v>
      </c>
      <c r="BE145" s="202">
        <f>IF(N145="základní",J145,0)</f>
        <v>0</v>
      </c>
      <c r="BF145" s="202">
        <f>IF(N145="snížená",J145,0)</f>
        <v>0</v>
      </c>
      <c r="BG145" s="202">
        <f>IF(N145="zákl. přenesená",J145,0)</f>
        <v>0</v>
      </c>
      <c r="BH145" s="202">
        <f>IF(N145="sníž. přenesená",J145,0)</f>
        <v>0</v>
      </c>
      <c r="BI145" s="202">
        <f>IF(N145="nulová",J145,0)</f>
        <v>0</v>
      </c>
      <c r="BJ145" s="23" t="s">
        <v>84</v>
      </c>
      <c r="BK145" s="202">
        <f>ROUND(I145*H145,2)</f>
        <v>0</v>
      </c>
      <c r="BL145" s="23" t="s">
        <v>142</v>
      </c>
      <c r="BM145" s="23" t="s">
        <v>494</v>
      </c>
    </row>
    <row r="146" spans="2:65" s="1" customFormat="1" ht="84">
      <c r="B146" s="40"/>
      <c r="C146" s="62"/>
      <c r="D146" s="203" t="s">
        <v>144</v>
      </c>
      <c r="E146" s="62"/>
      <c r="F146" s="204" t="s">
        <v>216</v>
      </c>
      <c r="G146" s="62"/>
      <c r="H146" s="62"/>
      <c r="I146" s="162"/>
      <c r="J146" s="62"/>
      <c r="K146" s="62"/>
      <c r="L146" s="60"/>
      <c r="M146" s="205"/>
      <c r="N146" s="41"/>
      <c r="O146" s="41"/>
      <c r="P146" s="41"/>
      <c r="Q146" s="41"/>
      <c r="R146" s="41"/>
      <c r="S146" s="41"/>
      <c r="T146" s="77"/>
      <c r="AT146" s="23" t="s">
        <v>144</v>
      </c>
      <c r="AU146" s="23" t="s">
        <v>86</v>
      </c>
    </row>
    <row r="147" spans="2:65" s="11" customFormat="1" ht="12">
      <c r="B147" s="206"/>
      <c r="C147" s="207"/>
      <c r="D147" s="203" t="s">
        <v>146</v>
      </c>
      <c r="E147" s="208" t="s">
        <v>21</v>
      </c>
      <c r="F147" s="209" t="s">
        <v>217</v>
      </c>
      <c r="G147" s="207"/>
      <c r="H147" s="208" t="s">
        <v>21</v>
      </c>
      <c r="I147" s="210"/>
      <c r="J147" s="207"/>
      <c r="K147" s="207"/>
      <c r="L147" s="211"/>
      <c r="M147" s="212"/>
      <c r="N147" s="213"/>
      <c r="O147" s="213"/>
      <c r="P147" s="213"/>
      <c r="Q147" s="213"/>
      <c r="R147" s="213"/>
      <c r="S147" s="213"/>
      <c r="T147" s="214"/>
      <c r="AT147" s="215" t="s">
        <v>146</v>
      </c>
      <c r="AU147" s="215" t="s">
        <v>86</v>
      </c>
      <c r="AV147" s="11" t="s">
        <v>84</v>
      </c>
      <c r="AW147" s="11" t="s">
        <v>39</v>
      </c>
      <c r="AX147" s="11" t="s">
        <v>76</v>
      </c>
      <c r="AY147" s="215" t="s">
        <v>135</v>
      </c>
    </row>
    <row r="148" spans="2:65" s="12" customFormat="1" ht="12">
      <c r="B148" s="216"/>
      <c r="C148" s="217"/>
      <c r="D148" s="203" t="s">
        <v>146</v>
      </c>
      <c r="E148" s="218" t="s">
        <v>21</v>
      </c>
      <c r="F148" s="219" t="s">
        <v>495</v>
      </c>
      <c r="G148" s="217"/>
      <c r="H148" s="220">
        <v>13.95</v>
      </c>
      <c r="I148" s="221"/>
      <c r="J148" s="217"/>
      <c r="K148" s="217"/>
      <c r="L148" s="222"/>
      <c r="M148" s="223"/>
      <c r="N148" s="224"/>
      <c r="O148" s="224"/>
      <c r="P148" s="224"/>
      <c r="Q148" s="224"/>
      <c r="R148" s="224"/>
      <c r="S148" s="224"/>
      <c r="T148" s="225"/>
      <c r="AT148" s="226" t="s">
        <v>146</v>
      </c>
      <c r="AU148" s="226" t="s">
        <v>86</v>
      </c>
      <c r="AV148" s="12" t="s">
        <v>86</v>
      </c>
      <c r="AW148" s="12" t="s">
        <v>39</v>
      </c>
      <c r="AX148" s="12" t="s">
        <v>84</v>
      </c>
      <c r="AY148" s="226" t="s">
        <v>135</v>
      </c>
    </row>
    <row r="149" spans="2:65" s="1" customFormat="1" ht="38.25" customHeight="1">
      <c r="B149" s="40"/>
      <c r="C149" s="191" t="s">
        <v>219</v>
      </c>
      <c r="D149" s="191" t="s">
        <v>137</v>
      </c>
      <c r="E149" s="192" t="s">
        <v>220</v>
      </c>
      <c r="F149" s="193" t="s">
        <v>221</v>
      </c>
      <c r="G149" s="194" t="s">
        <v>140</v>
      </c>
      <c r="H149" s="195">
        <v>79.515000000000001</v>
      </c>
      <c r="I149" s="196"/>
      <c r="J149" s="197">
        <f>ROUND(I149*H149,2)</f>
        <v>0</v>
      </c>
      <c r="K149" s="193" t="s">
        <v>141</v>
      </c>
      <c r="L149" s="60"/>
      <c r="M149" s="198" t="s">
        <v>21</v>
      </c>
      <c r="N149" s="199" t="s">
        <v>47</v>
      </c>
      <c r="O149" s="41"/>
      <c r="P149" s="200">
        <f>O149*H149</f>
        <v>0</v>
      </c>
      <c r="Q149" s="200">
        <v>2.7E-4</v>
      </c>
      <c r="R149" s="200">
        <f>Q149*H149</f>
        <v>2.146905E-2</v>
      </c>
      <c r="S149" s="200">
        <v>0</v>
      </c>
      <c r="T149" s="201">
        <f>S149*H149</f>
        <v>0</v>
      </c>
      <c r="AR149" s="23" t="s">
        <v>142</v>
      </c>
      <c r="AT149" s="23" t="s">
        <v>137</v>
      </c>
      <c r="AU149" s="23" t="s">
        <v>86</v>
      </c>
      <c r="AY149" s="23" t="s">
        <v>135</v>
      </c>
      <c r="BE149" s="202">
        <f>IF(N149="základní",J149,0)</f>
        <v>0</v>
      </c>
      <c r="BF149" s="202">
        <f>IF(N149="snížená",J149,0)</f>
        <v>0</v>
      </c>
      <c r="BG149" s="202">
        <f>IF(N149="zákl. přenesená",J149,0)</f>
        <v>0</v>
      </c>
      <c r="BH149" s="202">
        <f>IF(N149="sníž. přenesená",J149,0)</f>
        <v>0</v>
      </c>
      <c r="BI149" s="202">
        <f>IF(N149="nulová",J149,0)</f>
        <v>0</v>
      </c>
      <c r="BJ149" s="23" t="s">
        <v>84</v>
      </c>
      <c r="BK149" s="202">
        <f>ROUND(I149*H149,2)</f>
        <v>0</v>
      </c>
      <c r="BL149" s="23" t="s">
        <v>142</v>
      </c>
      <c r="BM149" s="23" t="s">
        <v>496</v>
      </c>
    </row>
    <row r="150" spans="2:65" s="1" customFormat="1" ht="192">
      <c r="B150" s="40"/>
      <c r="C150" s="62"/>
      <c r="D150" s="203" t="s">
        <v>144</v>
      </c>
      <c r="E150" s="62"/>
      <c r="F150" s="204" t="s">
        <v>223</v>
      </c>
      <c r="G150" s="62"/>
      <c r="H150" s="62"/>
      <c r="I150" s="162"/>
      <c r="J150" s="62"/>
      <c r="K150" s="62"/>
      <c r="L150" s="60"/>
      <c r="M150" s="205"/>
      <c r="N150" s="41"/>
      <c r="O150" s="41"/>
      <c r="P150" s="41"/>
      <c r="Q150" s="41"/>
      <c r="R150" s="41"/>
      <c r="S150" s="41"/>
      <c r="T150" s="77"/>
      <c r="AT150" s="23" t="s">
        <v>144</v>
      </c>
      <c r="AU150" s="23" t="s">
        <v>86</v>
      </c>
    </row>
    <row r="151" spans="2:65" s="11" customFormat="1" ht="12">
      <c r="B151" s="206"/>
      <c r="C151" s="207"/>
      <c r="D151" s="203" t="s">
        <v>146</v>
      </c>
      <c r="E151" s="208" t="s">
        <v>21</v>
      </c>
      <c r="F151" s="209" t="s">
        <v>224</v>
      </c>
      <c r="G151" s="207"/>
      <c r="H151" s="208" t="s">
        <v>21</v>
      </c>
      <c r="I151" s="210"/>
      <c r="J151" s="207"/>
      <c r="K151" s="207"/>
      <c r="L151" s="211"/>
      <c r="M151" s="212"/>
      <c r="N151" s="213"/>
      <c r="O151" s="213"/>
      <c r="P151" s="213"/>
      <c r="Q151" s="213"/>
      <c r="R151" s="213"/>
      <c r="S151" s="213"/>
      <c r="T151" s="214"/>
      <c r="AT151" s="215" t="s">
        <v>146</v>
      </c>
      <c r="AU151" s="215" t="s">
        <v>86</v>
      </c>
      <c r="AV151" s="11" t="s">
        <v>84</v>
      </c>
      <c r="AW151" s="11" t="s">
        <v>39</v>
      </c>
      <c r="AX151" s="11" t="s">
        <v>76</v>
      </c>
      <c r="AY151" s="215" t="s">
        <v>135</v>
      </c>
    </row>
    <row r="152" spans="2:65" s="12" customFormat="1" ht="12">
      <c r="B152" s="216"/>
      <c r="C152" s="217"/>
      <c r="D152" s="203" t="s">
        <v>146</v>
      </c>
      <c r="E152" s="218" t="s">
        <v>21</v>
      </c>
      <c r="F152" s="219" t="s">
        <v>497</v>
      </c>
      <c r="G152" s="217"/>
      <c r="H152" s="220">
        <v>79.515000000000001</v>
      </c>
      <c r="I152" s="221"/>
      <c r="J152" s="217"/>
      <c r="K152" s="217"/>
      <c r="L152" s="222"/>
      <c r="M152" s="223"/>
      <c r="N152" s="224"/>
      <c r="O152" s="224"/>
      <c r="P152" s="224"/>
      <c r="Q152" s="224"/>
      <c r="R152" s="224"/>
      <c r="S152" s="224"/>
      <c r="T152" s="225"/>
      <c r="AT152" s="226" t="s">
        <v>146</v>
      </c>
      <c r="AU152" s="226" t="s">
        <v>86</v>
      </c>
      <c r="AV152" s="12" t="s">
        <v>86</v>
      </c>
      <c r="AW152" s="12" t="s">
        <v>39</v>
      </c>
      <c r="AX152" s="12" t="s">
        <v>84</v>
      </c>
      <c r="AY152" s="226" t="s">
        <v>135</v>
      </c>
    </row>
    <row r="153" spans="2:65" s="1" customFormat="1" ht="16.5" customHeight="1">
      <c r="B153" s="40"/>
      <c r="C153" s="238" t="s">
        <v>226</v>
      </c>
      <c r="D153" s="238" t="s">
        <v>198</v>
      </c>
      <c r="E153" s="239" t="s">
        <v>227</v>
      </c>
      <c r="F153" s="240" t="s">
        <v>228</v>
      </c>
      <c r="G153" s="241" t="s">
        <v>140</v>
      </c>
      <c r="H153" s="242">
        <v>95.418000000000006</v>
      </c>
      <c r="I153" s="243"/>
      <c r="J153" s="244">
        <f>ROUND(I153*H153,2)</f>
        <v>0</v>
      </c>
      <c r="K153" s="240" t="s">
        <v>141</v>
      </c>
      <c r="L153" s="245"/>
      <c r="M153" s="246" t="s">
        <v>21</v>
      </c>
      <c r="N153" s="247" t="s">
        <v>47</v>
      </c>
      <c r="O153" s="41"/>
      <c r="P153" s="200">
        <f>O153*H153</f>
        <v>0</v>
      </c>
      <c r="Q153" s="200">
        <v>5.0000000000000001E-4</v>
      </c>
      <c r="R153" s="200">
        <f>Q153*H153</f>
        <v>4.7709000000000001E-2</v>
      </c>
      <c r="S153" s="200">
        <v>0</v>
      </c>
      <c r="T153" s="201">
        <f>S153*H153</f>
        <v>0</v>
      </c>
      <c r="AR153" s="23" t="s">
        <v>190</v>
      </c>
      <c r="AT153" s="23" t="s">
        <v>198</v>
      </c>
      <c r="AU153" s="23" t="s">
        <v>86</v>
      </c>
      <c r="AY153" s="23" t="s">
        <v>135</v>
      </c>
      <c r="BE153" s="202">
        <f>IF(N153="základní",J153,0)</f>
        <v>0</v>
      </c>
      <c r="BF153" s="202">
        <f>IF(N153="snížená",J153,0)</f>
        <v>0</v>
      </c>
      <c r="BG153" s="202">
        <f>IF(N153="zákl. přenesená",J153,0)</f>
        <v>0</v>
      </c>
      <c r="BH153" s="202">
        <f>IF(N153="sníž. přenesená",J153,0)</f>
        <v>0</v>
      </c>
      <c r="BI153" s="202">
        <f>IF(N153="nulová",J153,0)</f>
        <v>0</v>
      </c>
      <c r="BJ153" s="23" t="s">
        <v>84</v>
      </c>
      <c r="BK153" s="202">
        <f>ROUND(I153*H153,2)</f>
        <v>0</v>
      </c>
      <c r="BL153" s="23" t="s">
        <v>142</v>
      </c>
      <c r="BM153" s="23" t="s">
        <v>498</v>
      </c>
    </row>
    <row r="154" spans="2:65" s="12" customFormat="1" ht="12">
      <c r="B154" s="216"/>
      <c r="C154" s="217"/>
      <c r="D154" s="203" t="s">
        <v>146</v>
      </c>
      <c r="E154" s="217"/>
      <c r="F154" s="219" t="s">
        <v>499</v>
      </c>
      <c r="G154" s="217"/>
      <c r="H154" s="220">
        <v>95.418000000000006</v>
      </c>
      <c r="I154" s="221"/>
      <c r="J154" s="217"/>
      <c r="K154" s="217"/>
      <c r="L154" s="222"/>
      <c r="M154" s="223"/>
      <c r="N154" s="224"/>
      <c r="O154" s="224"/>
      <c r="P154" s="224"/>
      <c r="Q154" s="224"/>
      <c r="R154" s="224"/>
      <c r="S154" s="224"/>
      <c r="T154" s="225"/>
      <c r="AT154" s="226" t="s">
        <v>146</v>
      </c>
      <c r="AU154" s="226" t="s">
        <v>86</v>
      </c>
      <c r="AV154" s="12" t="s">
        <v>86</v>
      </c>
      <c r="AW154" s="12" t="s">
        <v>6</v>
      </c>
      <c r="AX154" s="12" t="s">
        <v>84</v>
      </c>
      <c r="AY154" s="226" t="s">
        <v>135</v>
      </c>
    </row>
    <row r="155" spans="2:65" s="1" customFormat="1" ht="16.5" customHeight="1">
      <c r="B155" s="40"/>
      <c r="C155" s="191" t="s">
        <v>231</v>
      </c>
      <c r="D155" s="191" t="s">
        <v>137</v>
      </c>
      <c r="E155" s="192" t="s">
        <v>232</v>
      </c>
      <c r="F155" s="193" t="s">
        <v>233</v>
      </c>
      <c r="G155" s="194" t="s">
        <v>234</v>
      </c>
      <c r="H155" s="195">
        <v>27.9</v>
      </c>
      <c r="I155" s="196"/>
      <c r="J155" s="197">
        <f>ROUND(I155*H155,2)</f>
        <v>0</v>
      </c>
      <c r="K155" s="193" t="s">
        <v>141</v>
      </c>
      <c r="L155" s="60"/>
      <c r="M155" s="198" t="s">
        <v>21</v>
      </c>
      <c r="N155" s="199" t="s">
        <v>47</v>
      </c>
      <c r="O155" s="41"/>
      <c r="P155" s="200">
        <f>O155*H155</f>
        <v>0</v>
      </c>
      <c r="Q155" s="200">
        <v>1.16E-3</v>
      </c>
      <c r="R155" s="200">
        <f>Q155*H155</f>
        <v>3.2363999999999997E-2</v>
      </c>
      <c r="S155" s="200">
        <v>0</v>
      </c>
      <c r="T155" s="201">
        <f>S155*H155</f>
        <v>0</v>
      </c>
      <c r="AR155" s="23" t="s">
        <v>142</v>
      </c>
      <c r="AT155" s="23" t="s">
        <v>137</v>
      </c>
      <c r="AU155" s="23" t="s">
        <v>86</v>
      </c>
      <c r="AY155" s="23" t="s">
        <v>135</v>
      </c>
      <c r="BE155" s="202">
        <f>IF(N155="základní",J155,0)</f>
        <v>0</v>
      </c>
      <c r="BF155" s="202">
        <f>IF(N155="snížená",J155,0)</f>
        <v>0</v>
      </c>
      <c r="BG155" s="202">
        <f>IF(N155="zákl. přenesená",J155,0)</f>
        <v>0</v>
      </c>
      <c r="BH155" s="202">
        <f>IF(N155="sníž. přenesená",J155,0)</f>
        <v>0</v>
      </c>
      <c r="BI155" s="202">
        <f>IF(N155="nulová",J155,0)</f>
        <v>0</v>
      </c>
      <c r="BJ155" s="23" t="s">
        <v>84</v>
      </c>
      <c r="BK155" s="202">
        <f>ROUND(I155*H155,2)</f>
        <v>0</v>
      </c>
      <c r="BL155" s="23" t="s">
        <v>142</v>
      </c>
      <c r="BM155" s="23" t="s">
        <v>500</v>
      </c>
    </row>
    <row r="156" spans="2:65" s="1" customFormat="1" ht="60">
      <c r="B156" s="40"/>
      <c r="C156" s="62"/>
      <c r="D156" s="203" t="s">
        <v>144</v>
      </c>
      <c r="E156" s="62"/>
      <c r="F156" s="204" t="s">
        <v>236</v>
      </c>
      <c r="G156" s="62"/>
      <c r="H156" s="62"/>
      <c r="I156" s="162"/>
      <c r="J156" s="62"/>
      <c r="K156" s="62"/>
      <c r="L156" s="60"/>
      <c r="M156" s="205"/>
      <c r="N156" s="41"/>
      <c r="O156" s="41"/>
      <c r="P156" s="41"/>
      <c r="Q156" s="41"/>
      <c r="R156" s="41"/>
      <c r="S156" s="41"/>
      <c r="T156" s="77"/>
      <c r="AT156" s="23" t="s">
        <v>144</v>
      </c>
      <c r="AU156" s="23" t="s">
        <v>86</v>
      </c>
    </row>
    <row r="157" spans="2:65" s="11" customFormat="1" ht="12">
      <c r="B157" s="206"/>
      <c r="C157" s="207"/>
      <c r="D157" s="203" t="s">
        <v>146</v>
      </c>
      <c r="E157" s="208" t="s">
        <v>21</v>
      </c>
      <c r="F157" s="209" t="s">
        <v>237</v>
      </c>
      <c r="G157" s="207"/>
      <c r="H157" s="208" t="s">
        <v>21</v>
      </c>
      <c r="I157" s="210"/>
      <c r="J157" s="207"/>
      <c r="K157" s="207"/>
      <c r="L157" s="211"/>
      <c r="M157" s="212"/>
      <c r="N157" s="213"/>
      <c r="O157" s="213"/>
      <c r="P157" s="213"/>
      <c r="Q157" s="213"/>
      <c r="R157" s="213"/>
      <c r="S157" s="213"/>
      <c r="T157" s="214"/>
      <c r="AT157" s="215" t="s">
        <v>146</v>
      </c>
      <c r="AU157" s="215" t="s">
        <v>86</v>
      </c>
      <c r="AV157" s="11" t="s">
        <v>84</v>
      </c>
      <c r="AW157" s="11" t="s">
        <v>39</v>
      </c>
      <c r="AX157" s="11" t="s">
        <v>76</v>
      </c>
      <c r="AY157" s="215" t="s">
        <v>135</v>
      </c>
    </row>
    <row r="158" spans="2:65" s="12" customFormat="1" ht="12">
      <c r="B158" s="216"/>
      <c r="C158" s="217"/>
      <c r="D158" s="203" t="s">
        <v>146</v>
      </c>
      <c r="E158" s="218" t="s">
        <v>21</v>
      </c>
      <c r="F158" s="219" t="s">
        <v>501</v>
      </c>
      <c r="G158" s="217"/>
      <c r="H158" s="220">
        <v>27.9</v>
      </c>
      <c r="I158" s="221"/>
      <c r="J158" s="217"/>
      <c r="K158" s="217"/>
      <c r="L158" s="222"/>
      <c r="M158" s="223"/>
      <c r="N158" s="224"/>
      <c r="O158" s="224"/>
      <c r="P158" s="224"/>
      <c r="Q158" s="224"/>
      <c r="R158" s="224"/>
      <c r="S158" s="224"/>
      <c r="T158" s="225"/>
      <c r="AT158" s="226" t="s">
        <v>146</v>
      </c>
      <c r="AU158" s="226" t="s">
        <v>86</v>
      </c>
      <c r="AV158" s="12" t="s">
        <v>86</v>
      </c>
      <c r="AW158" s="12" t="s">
        <v>39</v>
      </c>
      <c r="AX158" s="12" t="s">
        <v>84</v>
      </c>
      <c r="AY158" s="226" t="s">
        <v>135</v>
      </c>
    </row>
    <row r="159" spans="2:65" s="10" customFormat="1" ht="29.85" customHeight="1">
      <c r="B159" s="175"/>
      <c r="C159" s="176"/>
      <c r="D159" s="177" t="s">
        <v>75</v>
      </c>
      <c r="E159" s="189" t="s">
        <v>157</v>
      </c>
      <c r="F159" s="189" t="s">
        <v>239</v>
      </c>
      <c r="G159" s="176"/>
      <c r="H159" s="176"/>
      <c r="I159" s="179"/>
      <c r="J159" s="190">
        <f>BK159</f>
        <v>0</v>
      </c>
      <c r="K159" s="176"/>
      <c r="L159" s="181"/>
      <c r="M159" s="182"/>
      <c r="N159" s="183"/>
      <c r="O159" s="183"/>
      <c r="P159" s="184">
        <f>SUM(P160:P167)</f>
        <v>0</v>
      </c>
      <c r="Q159" s="183"/>
      <c r="R159" s="184">
        <f>SUM(R160:R167)</f>
        <v>39.06424887</v>
      </c>
      <c r="S159" s="183"/>
      <c r="T159" s="185">
        <f>SUM(T160:T167)</f>
        <v>0</v>
      </c>
      <c r="AR159" s="186" t="s">
        <v>84</v>
      </c>
      <c r="AT159" s="187" t="s">
        <v>75</v>
      </c>
      <c r="AU159" s="187" t="s">
        <v>84</v>
      </c>
      <c r="AY159" s="186" t="s">
        <v>135</v>
      </c>
      <c r="BK159" s="188">
        <f>SUM(BK160:BK167)</f>
        <v>0</v>
      </c>
    </row>
    <row r="160" spans="2:65" s="1" customFormat="1" ht="25.5" customHeight="1">
      <c r="B160" s="40"/>
      <c r="C160" s="191" t="s">
        <v>10</v>
      </c>
      <c r="D160" s="191" t="s">
        <v>137</v>
      </c>
      <c r="E160" s="192" t="s">
        <v>240</v>
      </c>
      <c r="F160" s="193" t="s">
        <v>241</v>
      </c>
      <c r="G160" s="194" t="s">
        <v>165</v>
      </c>
      <c r="H160" s="195">
        <v>15.903</v>
      </c>
      <c r="I160" s="196"/>
      <c r="J160" s="197">
        <f>ROUND(I160*H160,2)</f>
        <v>0</v>
      </c>
      <c r="K160" s="193" t="s">
        <v>141</v>
      </c>
      <c r="L160" s="60"/>
      <c r="M160" s="198" t="s">
        <v>21</v>
      </c>
      <c r="N160" s="199" t="s">
        <v>47</v>
      </c>
      <c r="O160" s="41"/>
      <c r="P160" s="200">
        <f>O160*H160</f>
        <v>0</v>
      </c>
      <c r="Q160" s="200">
        <v>2.45329</v>
      </c>
      <c r="R160" s="200">
        <f>Q160*H160</f>
        <v>39.014670870000003</v>
      </c>
      <c r="S160" s="200">
        <v>0</v>
      </c>
      <c r="T160" s="201">
        <f>S160*H160</f>
        <v>0</v>
      </c>
      <c r="AR160" s="23" t="s">
        <v>142</v>
      </c>
      <c r="AT160" s="23" t="s">
        <v>137</v>
      </c>
      <c r="AU160" s="23" t="s">
        <v>86</v>
      </c>
      <c r="AY160" s="23" t="s">
        <v>135</v>
      </c>
      <c r="BE160" s="202">
        <f>IF(N160="základní",J160,0)</f>
        <v>0</v>
      </c>
      <c r="BF160" s="202">
        <f>IF(N160="snížená",J160,0)</f>
        <v>0</v>
      </c>
      <c r="BG160" s="202">
        <f>IF(N160="zákl. přenesená",J160,0)</f>
        <v>0</v>
      </c>
      <c r="BH160" s="202">
        <f>IF(N160="sníž. přenesená",J160,0)</f>
        <v>0</v>
      </c>
      <c r="BI160" s="202">
        <f>IF(N160="nulová",J160,0)</f>
        <v>0</v>
      </c>
      <c r="BJ160" s="23" t="s">
        <v>84</v>
      </c>
      <c r="BK160" s="202">
        <f>ROUND(I160*H160,2)</f>
        <v>0</v>
      </c>
      <c r="BL160" s="23" t="s">
        <v>142</v>
      </c>
      <c r="BM160" s="23" t="s">
        <v>502</v>
      </c>
    </row>
    <row r="161" spans="2:65" s="1" customFormat="1" ht="84">
      <c r="B161" s="40"/>
      <c r="C161" s="62"/>
      <c r="D161" s="203" t="s">
        <v>144</v>
      </c>
      <c r="E161" s="62"/>
      <c r="F161" s="204" t="s">
        <v>243</v>
      </c>
      <c r="G161" s="62"/>
      <c r="H161" s="62"/>
      <c r="I161" s="162"/>
      <c r="J161" s="62"/>
      <c r="K161" s="62"/>
      <c r="L161" s="60"/>
      <c r="M161" s="205"/>
      <c r="N161" s="41"/>
      <c r="O161" s="41"/>
      <c r="P161" s="41"/>
      <c r="Q161" s="41"/>
      <c r="R161" s="41"/>
      <c r="S161" s="41"/>
      <c r="T161" s="77"/>
      <c r="AT161" s="23" t="s">
        <v>144</v>
      </c>
      <c r="AU161" s="23" t="s">
        <v>86</v>
      </c>
    </row>
    <row r="162" spans="2:65" s="11" customFormat="1" ht="12">
      <c r="B162" s="206"/>
      <c r="C162" s="207"/>
      <c r="D162" s="203" t="s">
        <v>146</v>
      </c>
      <c r="E162" s="208" t="s">
        <v>21</v>
      </c>
      <c r="F162" s="209" t="s">
        <v>244</v>
      </c>
      <c r="G162" s="207"/>
      <c r="H162" s="208" t="s">
        <v>21</v>
      </c>
      <c r="I162" s="210"/>
      <c r="J162" s="207"/>
      <c r="K162" s="207"/>
      <c r="L162" s="211"/>
      <c r="M162" s="212"/>
      <c r="N162" s="213"/>
      <c r="O162" s="213"/>
      <c r="P162" s="213"/>
      <c r="Q162" s="213"/>
      <c r="R162" s="213"/>
      <c r="S162" s="213"/>
      <c r="T162" s="214"/>
      <c r="AT162" s="215" t="s">
        <v>146</v>
      </c>
      <c r="AU162" s="215" t="s">
        <v>86</v>
      </c>
      <c r="AV162" s="11" t="s">
        <v>84</v>
      </c>
      <c r="AW162" s="11" t="s">
        <v>39</v>
      </c>
      <c r="AX162" s="11" t="s">
        <v>76</v>
      </c>
      <c r="AY162" s="215" t="s">
        <v>135</v>
      </c>
    </row>
    <row r="163" spans="2:65" s="12" customFormat="1" ht="12">
      <c r="B163" s="216"/>
      <c r="C163" s="217"/>
      <c r="D163" s="203" t="s">
        <v>146</v>
      </c>
      <c r="E163" s="218" t="s">
        <v>21</v>
      </c>
      <c r="F163" s="219" t="s">
        <v>503</v>
      </c>
      <c r="G163" s="217"/>
      <c r="H163" s="220">
        <v>15.903</v>
      </c>
      <c r="I163" s="221"/>
      <c r="J163" s="217"/>
      <c r="K163" s="217"/>
      <c r="L163" s="222"/>
      <c r="M163" s="223"/>
      <c r="N163" s="224"/>
      <c r="O163" s="224"/>
      <c r="P163" s="224"/>
      <c r="Q163" s="224"/>
      <c r="R163" s="224"/>
      <c r="S163" s="224"/>
      <c r="T163" s="225"/>
      <c r="AT163" s="226" t="s">
        <v>146</v>
      </c>
      <c r="AU163" s="226" t="s">
        <v>86</v>
      </c>
      <c r="AV163" s="12" t="s">
        <v>86</v>
      </c>
      <c r="AW163" s="12" t="s">
        <v>39</v>
      </c>
      <c r="AX163" s="12" t="s">
        <v>84</v>
      </c>
      <c r="AY163" s="226" t="s">
        <v>135</v>
      </c>
    </row>
    <row r="164" spans="2:65" s="1" customFormat="1" ht="16.5" customHeight="1">
      <c r="B164" s="40"/>
      <c r="C164" s="191" t="s">
        <v>246</v>
      </c>
      <c r="D164" s="191" t="s">
        <v>137</v>
      </c>
      <c r="E164" s="192" t="s">
        <v>247</v>
      </c>
      <c r="F164" s="193" t="s">
        <v>248</v>
      </c>
      <c r="G164" s="194" t="s">
        <v>234</v>
      </c>
      <c r="H164" s="195">
        <v>0.6</v>
      </c>
      <c r="I164" s="196"/>
      <c r="J164" s="197">
        <f>ROUND(I164*H164,2)</f>
        <v>0</v>
      </c>
      <c r="K164" s="193" t="s">
        <v>141</v>
      </c>
      <c r="L164" s="60"/>
      <c r="M164" s="198" t="s">
        <v>21</v>
      </c>
      <c r="N164" s="199" t="s">
        <v>47</v>
      </c>
      <c r="O164" s="41"/>
      <c r="P164" s="200">
        <f>O164*H164</f>
        <v>0</v>
      </c>
      <c r="Q164" s="200">
        <v>8.2629999999999995E-2</v>
      </c>
      <c r="R164" s="200">
        <f>Q164*H164</f>
        <v>4.9577999999999997E-2</v>
      </c>
      <c r="S164" s="200">
        <v>0</v>
      </c>
      <c r="T164" s="201">
        <f>S164*H164</f>
        <v>0</v>
      </c>
      <c r="AR164" s="23" t="s">
        <v>142</v>
      </c>
      <c r="AT164" s="23" t="s">
        <v>137</v>
      </c>
      <c r="AU164" s="23" t="s">
        <v>86</v>
      </c>
      <c r="AY164" s="23" t="s">
        <v>135</v>
      </c>
      <c r="BE164" s="202">
        <f>IF(N164="základní",J164,0)</f>
        <v>0</v>
      </c>
      <c r="BF164" s="202">
        <f>IF(N164="snížená",J164,0)</f>
        <v>0</v>
      </c>
      <c r="BG164" s="202">
        <f>IF(N164="zákl. přenesená",J164,0)</f>
        <v>0</v>
      </c>
      <c r="BH164" s="202">
        <f>IF(N164="sníž. přenesená",J164,0)</f>
        <v>0</v>
      </c>
      <c r="BI164" s="202">
        <f>IF(N164="nulová",J164,0)</f>
        <v>0</v>
      </c>
      <c r="BJ164" s="23" t="s">
        <v>84</v>
      </c>
      <c r="BK164" s="202">
        <f>ROUND(I164*H164,2)</f>
        <v>0</v>
      </c>
      <c r="BL164" s="23" t="s">
        <v>142</v>
      </c>
      <c r="BM164" s="23" t="s">
        <v>504</v>
      </c>
    </row>
    <row r="165" spans="2:65" s="1" customFormat="1" ht="48">
      <c r="B165" s="40"/>
      <c r="C165" s="62"/>
      <c r="D165" s="203" t="s">
        <v>144</v>
      </c>
      <c r="E165" s="62"/>
      <c r="F165" s="204" t="s">
        <v>250</v>
      </c>
      <c r="G165" s="62"/>
      <c r="H165" s="62"/>
      <c r="I165" s="162"/>
      <c r="J165" s="62"/>
      <c r="K165" s="62"/>
      <c r="L165" s="60"/>
      <c r="M165" s="205"/>
      <c r="N165" s="41"/>
      <c r="O165" s="41"/>
      <c r="P165" s="41"/>
      <c r="Q165" s="41"/>
      <c r="R165" s="41"/>
      <c r="S165" s="41"/>
      <c r="T165" s="77"/>
      <c r="AT165" s="23" t="s">
        <v>144</v>
      </c>
      <c r="AU165" s="23" t="s">
        <v>86</v>
      </c>
    </row>
    <row r="166" spans="2:65" s="11" customFormat="1" ht="12">
      <c r="B166" s="206"/>
      <c r="C166" s="207"/>
      <c r="D166" s="203" t="s">
        <v>146</v>
      </c>
      <c r="E166" s="208" t="s">
        <v>21</v>
      </c>
      <c r="F166" s="209" t="s">
        <v>251</v>
      </c>
      <c r="G166" s="207"/>
      <c r="H166" s="208" t="s">
        <v>21</v>
      </c>
      <c r="I166" s="210"/>
      <c r="J166" s="207"/>
      <c r="K166" s="207"/>
      <c r="L166" s="211"/>
      <c r="M166" s="212"/>
      <c r="N166" s="213"/>
      <c r="O166" s="213"/>
      <c r="P166" s="213"/>
      <c r="Q166" s="213"/>
      <c r="R166" s="213"/>
      <c r="S166" s="213"/>
      <c r="T166" s="214"/>
      <c r="AT166" s="215" t="s">
        <v>146</v>
      </c>
      <c r="AU166" s="215" t="s">
        <v>86</v>
      </c>
      <c r="AV166" s="11" t="s">
        <v>84</v>
      </c>
      <c r="AW166" s="11" t="s">
        <v>39</v>
      </c>
      <c r="AX166" s="11" t="s">
        <v>76</v>
      </c>
      <c r="AY166" s="215" t="s">
        <v>135</v>
      </c>
    </row>
    <row r="167" spans="2:65" s="12" customFormat="1" ht="12">
      <c r="B167" s="216"/>
      <c r="C167" s="217"/>
      <c r="D167" s="203" t="s">
        <v>146</v>
      </c>
      <c r="E167" s="218" t="s">
        <v>21</v>
      </c>
      <c r="F167" s="219" t="s">
        <v>505</v>
      </c>
      <c r="G167" s="217"/>
      <c r="H167" s="220">
        <v>0.6</v>
      </c>
      <c r="I167" s="221"/>
      <c r="J167" s="217"/>
      <c r="K167" s="217"/>
      <c r="L167" s="222"/>
      <c r="M167" s="223"/>
      <c r="N167" s="224"/>
      <c r="O167" s="224"/>
      <c r="P167" s="224"/>
      <c r="Q167" s="224"/>
      <c r="R167" s="224"/>
      <c r="S167" s="224"/>
      <c r="T167" s="225"/>
      <c r="AT167" s="226" t="s">
        <v>146</v>
      </c>
      <c r="AU167" s="226" t="s">
        <v>86</v>
      </c>
      <c r="AV167" s="12" t="s">
        <v>86</v>
      </c>
      <c r="AW167" s="12" t="s">
        <v>39</v>
      </c>
      <c r="AX167" s="12" t="s">
        <v>84</v>
      </c>
      <c r="AY167" s="226" t="s">
        <v>135</v>
      </c>
    </row>
    <row r="168" spans="2:65" s="10" customFormat="1" ht="29.85" customHeight="1">
      <c r="B168" s="175"/>
      <c r="C168" s="176"/>
      <c r="D168" s="177" t="s">
        <v>75</v>
      </c>
      <c r="E168" s="189" t="s">
        <v>142</v>
      </c>
      <c r="F168" s="189" t="s">
        <v>253</v>
      </c>
      <c r="G168" s="176"/>
      <c r="H168" s="176"/>
      <c r="I168" s="179"/>
      <c r="J168" s="190">
        <f>BK168</f>
        <v>0</v>
      </c>
      <c r="K168" s="176"/>
      <c r="L168" s="181"/>
      <c r="M168" s="182"/>
      <c r="N168" s="183"/>
      <c r="O168" s="183"/>
      <c r="P168" s="184">
        <f>SUM(P169:P172)</f>
        <v>0</v>
      </c>
      <c r="Q168" s="183"/>
      <c r="R168" s="184">
        <f>SUM(R169:R172)</f>
        <v>0</v>
      </c>
      <c r="S168" s="183"/>
      <c r="T168" s="185">
        <f>SUM(T169:T172)</f>
        <v>0</v>
      </c>
      <c r="AR168" s="186" t="s">
        <v>84</v>
      </c>
      <c r="AT168" s="187" t="s">
        <v>75</v>
      </c>
      <c r="AU168" s="187" t="s">
        <v>84</v>
      </c>
      <c r="AY168" s="186" t="s">
        <v>135</v>
      </c>
      <c r="BK168" s="188">
        <f>SUM(BK169:BK172)</f>
        <v>0</v>
      </c>
    </row>
    <row r="169" spans="2:65" s="1" customFormat="1" ht="25.5" customHeight="1">
      <c r="B169" s="40"/>
      <c r="C169" s="191" t="s">
        <v>254</v>
      </c>
      <c r="D169" s="191" t="s">
        <v>137</v>
      </c>
      <c r="E169" s="192" t="s">
        <v>255</v>
      </c>
      <c r="F169" s="193" t="s">
        <v>256</v>
      </c>
      <c r="G169" s="194" t="s">
        <v>140</v>
      </c>
      <c r="H169" s="195">
        <v>27.9</v>
      </c>
      <c r="I169" s="196"/>
      <c r="J169" s="197">
        <f>ROUND(I169*H169,2)</f>
        <v>0</v>
      </c>
      <c r="K169" s="193" t="s">
        <v>141</v>
      </c>
      <c r="L169" s="60"/>
      <c r="M169" s="198" t="s">
        <v>21</v>
      </c>
      <c r="N169" s="199" t="s">
        <v>47</v>
      </c>
      <c r="O169" s="41"/>
      <c r="P169" s="200">
        <f>O169*H169</f>
        <v>0</v>
      </c>
      <c r="Q169" s="200">
        <v>0</v>
      </c>
      <c r="R169" s="200">
        <f>Q169*H169</f>
        <v>0</v>
      </c>
      <c r="S169" s="200">
        <v>0</v>
      </c>
      <c r="T169" s="201">
        <f>S169*H169</f>
        <v>0</v>
      </c>
      <c r="AR169" s="23" t="s">
        <v>142</v>
      </c>
      <c r="AT169" s="23" t="s">
        <v>137</v>
      </c>
      <c r="AU169" s="23" t="s">
        <v>86</v>
      </c>
      <c r="AY169" s="23" t="s">
        <v>135</v>
      </c>
      <c r="BE169" s="202">
        <f>IF(N169="základní",J169,0)</f>
        <v>0</v>
      </c>
      <c r="BF169" s="202">
        <f>IF(N169="snížená",J169,0)</f>
        <v>0</v>
      </c>
      <c r="BG169" s="202">
        <f>IF(N169="zákl. přenesená",J169,0)</f>
        <v>0</v>
      </c>
      <c r="BH169" s="202">
        <f>IF(N169="sníž. přenesená",J169,0)</f>
        <v>0</v>
      </c>
      <c r="BI169" s="202">
        <f>IF(N169="nulová",J169,0)</f>
        <v>0</v>
      </c>
      <c r="BJ169" s="23" t="s">
        <v>84</v>
      </c>
      <c r="BK169" s="202">
        <f>ROUND(I169*H169,2)</f>
        <v>0</v>
      </c>
      <c r="BL169" s="23" t="s">
        <v>142</v>
      </c>
      <c r="BM169" s="23" t="s">
        <v>506</v>
      </c>
    </row>
    <row r="170" spans="2:65" s="1" customFormat="1" ht="132">
      <c r="B170" s="40"/>
      <c r="C170" s="62"/>
      <c r="D170" s="203" t="s">
        <v>144</v>
      </c>
      <c r="E170" s="62"/>
      <c r="F170" s="204" t="s">
        <v>258</v>
      </c>
      <c r="G170" s="62"/>
      <c r="H170" s="62"/>
      <c r="I170" s="162"/>
      <c r="J170" s="62"/>
      <c r="K170" s="62"/>
      <c r="L170" s="60"/>
      <c r="M170" s="205"/>
      <c r="N170" s="41"/>
      <c r="O170" s="41"/>
      <c r="P170" s="41"/>
      <c r="Q170" s="41"/>
      <c r="R170" s="41"/>
      <c r="S170" s="41"/>
      <c r="T170" s="77"/>
      <c r="AT170" s="23" t="s">
        <v>144</v>
      </c>
      <c r="AU170" s="23" t="s">
        <v>86</v>
      </c>
    </row>
    <row r="171" spans="2:65" s="11" customFormat="1" ht="12">
      <c r="B171" s="206"/>
      <c r="C171" s="207"/>
      <c r="D171" s="203" t="s">
        <v>146</v>
      </c>
      <c r="E171" s="208" t="s">
        <v>21</v>
      </c>
      <c r="F171" s="209" t="s">
        <v>259</v>
      </c>
      <c r="G171" s="207"/>
      <c r="H171" s="208" t="s">
        <v>21</v>
      </c>
      <c r="I171" s="210"/>
      <c r="J171" s="207"/>
      <c r="K171" s="207"/>
      <c r="L171" s="211"/>
      <c r="M171" s="212"/>
      <c r="N171" s="213"/>
      <c r="O171" s="213"/>
      <c r="P171" s="213"/>
      <c r="Q171" s="213"/>
      <c r="R171" s="213"/>
      <c r="S171" s="213"/>
      <c r="T171" s="214"/>
      <c r="AT171" s="215" t="s">
        <v>146</v>
      </c>
      <c r="AU171" s="215" t="s">
        <v>86</v>
      </c>
      <c r="AV171" s="11" t="s">
        <v>84</v>
      </c>
      <c r="AW171" s="11" t="s">
        <v>39</v>
      </c>
      <c r="AX171" s="11" t="s">
        <v>76</v>
      </c>
      <c r="AY171" s="215" t="s">
        <v>135</v>
      </c>
    </row>
    <row r="172" spans="2:65" s="12" customFormat="1" ht="12">
      <c r="B172" s="216"/>
      <c r="C172" s="217"/>
      <c r="D172" s="203" t="s">
        <v>146</v>
      </c>
      <c r="E172" s="218" t="s">
        <v>21</v>
      </c>
      <c r="F172" s="219" t="s">
        <v>507</v>
      </c>
      <c r="G172" s="217"/>
      <c r="H172" s="220">
        <v>27.9</v>
      </c>
      <c r="I172" s="221"/>
      <c r="J172" s="217"/>
      <c r="K172" s="217"/>
      <c r="L172" s="222"/>
      <c r="M172" s="223"/>
      <c r="N172" s="224"/>
      <c r="O172" s="224"/>
      <c r="P172" s="224"/>
      <c r="Q172" s="224"/>
      <c r="R172" s="224"/>
      <c r="S172" s="224"/>
      <c r="T172" s="225"/>
      <c r="AT172" s="226" t="s">
        <v>146</v>
      </c>
      <c r="AU172" s="226" t="s">
        <v>86</v>
      </c>
      <c r="AV172" s="12" t="s">
        <v>86</v>
      </c>
      <c r="AW172" s="12" t="s">
        <v>39</v>
      </c>
      <c r="AX172" s="12" t="s">
        <v>84</v>
      </c>
      <c r="AY172" s="226" t="s">
        <v>135</v>
      </c>
    </row>
    <row r="173" spans="2:65" s="10" customFormat="1" ht="29.85" customHeight="1">
      <c r="B173" s="175"/>
      <c r="C173" s="176"/>
      <c r="D173" s="177" t="s">
        <v>75</v>
      </c>
      <c r="E173" s="189" t="s">
        <v>170</v>
      </c>
      <c r="F173" s="189" t="s">
        <v>261</v>
      </c>
      <c r="G173" s="176"/>
      <c r="H173" s="176"/>
      <c r="I173" s="179"/>
      <c r="J173" s="190">
        <f>BK173</f>
        <v>0</v>
      </c>
      <c r="K173" s="176"/>
      <c r="L173" s="181"/>
      <c r="M173" s="182"/>
      <c r="N173" s="183"/>
      <c r="O173" s="183"/>
      <c r="P173" s="184">
        <f>SUM(P174:P188)</f>
        <v>0</v>
      </c>
      <c r="Q173" s="183"/>
      <c r="R173" s="184">
        <f>SUM(R174:R188)</f>
        <v>4.4262791999999997</v>
      </c>
      <c r="S173" s="183"/>
      <c r="T173" s="185">
        <f>SUM(T174:T188)</f>
        <v>0</v>
      </c>
      <c r="AR173" s="186" t="s">
        <v>84</v>
      </c>
      <c r="AT173" s="187" t="s">
        <v>75</v>
      </c>
      <c r="AU173" s="187" t="s">
        <v>84</v>
      </c>
      <c r="AY173" s="186" t="s">
        <v>135</v>
      </c>
      <c r="BK173" s="188">
        <f>SUM(BK174:BK188)</f>
        <v>0</v>
      </c>
    </row>
    <row r="174" spans="2:65" s="1" customFormat="1" ht="25.5" customHeight="1">
      <c r="B174" s="40"/>
      <c r="C174" s="191" t="s">
        <v>262</v>
      </c>
      <c r="D174" s="191" t="s">
        <v>137</v>
      </c>
      <c r="E174" s="192" t="s">
        <v>263</v>
      </c>
      <c r="F174" s="193" t="s">
        <v>264</v>
      </c>
      <c r="G174" s="194" t="s">
        <v>140</v>
      </c>
      <c r="H174" s="195">
        <v>214.83</v>
      </c>
      <c r="I174" s="196"/>
      <c r="J174" s="197">
        <f>ROUND(I174*H174,2)</f>
        <v>0</v>
      </c>
      <c r="K174" s="193" t="s">
        <v>141</v>
      </c>
      <c r="L174" s="60"/>
      <c r="M174" s="198" t="s">
        <v>21</v>
      </c>
      <c r="N174" s="199" t="s">
        <v>47</v>
      </c>
      <c r="O174" s="41"/>
      <c r="P174" s="200">
        <f>O174*H174</f>
        <v>0</v>
      </c>
      <c r="Q174" s="200">
        <v>0</v>
      </c>
      <c r="R174" s="200">
        <f>Q174*H174</f>
        <v>0</v>
      </c>
      <c r="S174" s="200">
        <v>0</v>
      </c>
      <c r="T174" s="201">
        <f>S174*H174</f>
        <v>0</v>
      </c>
      <c r="AR174" s="23" t="s">
        <v>142</v>
      </c>
      <c r="AT174" s="23" t="s">
        <v>137</v>
      </c>
      <c r="AU174" s="23" t="s">
        <v>86</v>
      </c>
      <c r="AY174" s="23" t="s">
        <v>135</v>
      </c>
      <c r="BE174" s="202">
        <f>IF(N174="základní",J174,0)</f>
        <v>0</v>
      </c>
      <c r="BF174" s="202">
        <f>IF(N174="snížená",J174,0)</f>
        <v>0</v>
      </c>
      <c r="BG174" s="202">
        <f>IF(N174="zákl. přenesená",J174,0)</f>
        <v>0</v>
      </c>
      <c r="BH174" s="202">
        <f>IF(N174="sníž. přenesená",J174,0)</f>
        <v>0</v>
      </c>
      <c r="BI174" s="202">
        <f>IF(N174="nulová",J174,0)</f>
        <v>0</v>
      </c>
      <c r="BJ174" s="23" t="s">
        <v>84</v>
      </c>
      <c r="BK174" s="202">
        <f>ROUND(I174*H174,2)</f>
        <v>0</v>
      </c>
      <c r="BL174" s="23" t="s">
        <v>142</v>
      </c>
      <c r="BM174" s="23" t="s">
        <v>508</v>
      </c>
    </row>
    <row r="175" spans="2:65" s="11" customFormat="1" ht="12">
      <c r="B175" s="206"/>
      <c r="C175" s="207"/>
      <c r="D175" s="203" t="s">
        <v>146</v>
      </c>
      <c r="E175" s="208" t="s">
        <v>21</v>
      </c>
      <c r="F175" s="209" t="s">
        <v>266</v>
      </c>
      <c r="G175" s="207"/>
      <c r="H175" s="208" t="s">
        <v>21</v>
      </c>
      <c r="I175" s="210"/>
      <c r="J175" s="207"/>
      <c r="K175" s="207"/>
      <c r="L175" s="211"/>
      <c r="M175" s="212"/>
      <c r="N175" s="213"/>
      <c r="O175" s="213"/>
      <c r="P175" s="213"/>
      <c r="Q175" s="213"/>
      <c r="R175" s="213"/>
      <c r="S175" s="213"/>
      <c r="T175" s="214"/>
      <c r="AT175" s="215" t="s">
        <v>146</v>
      </c>
      <c r="AU175" s="215" t="s">
        <v>86</v>
      </c>
      <c r="AV175" s="11" t="s">
        <v>84</v>
      </c>
      <c r="AW175" s="11" t="s">
        <v>39</v>
      </c>
      <c r="AX175" s="11" t="s">
        <v>76</v>
      </c>
      <c r="AY175" s="215" t="s">
        <v>135</v>
      </c>
    </row>
    <row r="176" spans="2:65" s="12" customFormat="1" ht="12">
      <c r="B176" s="216"/>
      <c r="C176" s="217"/>
      <c r="D176" s="203" t="s">
        <v>146</v>
      </c>
      <c r="E176" s="218" t="s">
        <v>21</v>
      </c>
      <c r="F176" s="219" t="s">
        <v>509</v>
      </c>
      <c r="G176" s="217"/>
      <c r="H176" s="220">
        <v>214.83</v>
      </c>
      <c r="I176" s="221"/>
      <c r="J176" s="217"/>
      <c r="K176" s="217"/>
      <c r="L176" s="222"/>
      <c r="M176" s="223"/>
      <c r="N176" s="224"/>
      <c r="O176" s="224"/>
      <c r="P176" s="224"/>
      <c r="Q176" s="224"/>
      <c r="R176" s="224"/>
      <c r="S176" s="224"/>
      <c r="T176" s="225"/>
      <c r="AT176" s="226" t="s">
        <v>146</v>
      </c>
      <c r="AU176" s="226" t="s">
        <v>86</v>
      </c>
      <c r="AV176" s="12" t="s">
        <v>86</v>
      </c>
      <c r="AW176" s="12" t="s">
        <v>39</v>
      </c>
      <c r="AX176" s="12" t="s">
        <v>84</v>
      </c>
      <c r="AY176" s="226" t="s">
        <v>135</v>
      </c>
    </row>
    <row r="177" spans="2:65" s="1" customFormat="1" ht="25.5" customHeight="1">
      <c r="B177" s="40"/>
      <c r="C177" s="191" t="s">
        <v>268</v>
      </c>
      <c r="D177" s="191" t="s">
        <v>137</v>
      </c>
      <c r="E177" s="192" t="s">
        <v>269</v>
      </c>
      <c r="F177" s="193" t="s">
        <v>270</v>
      </c>
      <c r="G177" s="194" t="s">
        <v>140</v>
      </c>
      <c r="H177" s="195">
        <v>6.9749999999999996</v>
      </c>
      <c r="I177" s="196"/>
      <c r="J177" s="197">
        <f>ROUND(I177*H177,2)</f>
        <v>0</v>
      </c>
      <c r="K177" s="193" t="s">
        <v>141</v>
      </c>
      <c r="L177" s="60"/>
      <c r="M177" s="198" t="s">
        <v>21</v>
      </c>
      <c r="N177" s="199" t="s">
        <v>47</v>
      </c>
      <c r="O177" s="41"/>
      <c r="P177" s="200">
        <f>O177*H177</f>
        <v>0</v>
      </c>
      <c r="Q177" s="200">
        <v>0.18776000000000001</v>
      </c>
      <c r="R177" s="200">
        <f>Q177*H177</f>
        <v>1.309626</v>
      </c>
      <c r="S177" s="200">
        <v>0</v>
      </c>
      <c r="T177" s="201">
        <f>S177*H177</f>
        <v>0</v>
      </c>
      <c r="AR177" s="23" t="s">
        <v>142</v>
      </c>
      <c r="AT177" s="23" t="s">
        <v>137</v>
      </c>
      <c r="AU177" s="23" t="s">
        <v>86</v>
      </c>
      <c r="AY177" s="23" t="s">
        <v>135</v>
      </c>
      <c r="BE177" s="202">
        <f>IF(N177="základní",J177,0)</f>
        <v>0</v>
      </c>
      <c r="BF177" s="202">
        <f>IF(N177="snížená",J177,0)</f>
        <v>0</v>
      </c>
      <c r="BG177" s="202">
        <f>IF(N177="zákl. přenesená",J177,0)</f>
        <v>0</v>
      </c>
      <c r="BH177" s="202">
        <f>IF(N177="sníž. přenesená",J177,0)</f>
        <v>0</v>
      </c>
      <c r="BI177" s="202">
        <f>IF(N177="nulová",J177,0)</f>
        <v>0</v>
      </c>
      <c r="BJ177" s="23" t="s">
        <v>84</v>
      </c>
      <c r="BK177" s="202">
        <f>ROUND(I177*H177,2)</f>
        <v>0</v>
      </c>
      <c r="BL177" s="23" t="s">
        <v>142</v>
      </c>
      <c r="BM177" s="23" t="s">
        <v>510</v>
      </c>
    </row>
    <row r="178" spans="2:65" s="1" customFormat="1" ht="72">
      <c r="B178" s="40"/>
      <c r="C178" s="62"/>
      <c r="D178" s="203" t="s">
        <v>144</v>
      </c>
      <c r="E178" s="62"/>
      <c r="F178" s="204" t="s">
        <v>272</v>
      </c>
      <c r="G178" s="62"/>
      <c r="H178" s="62"/>
      <c r="I178" s="162"/>
      <c r="J178" s="62"/>
      <c r="K178" s="62"/>
      <c r="L178" s="60"/>
      <c r="M178" s="205"/>
      <c r="N178" s="41"/>
      <c r="O178" s="41"/>
      <c r="P178" s="41"/>
      <c r="Q178" s="41"/>
      <c r="R178" s="41"/>
      <c r="S178" s="41"/>
      <c r="T178" s="77"/>
      <c r="AT178" s="23" t="s">
        <v>144</v>
      </c>
      <c r="AU178" s="23" t="s">
        <v>86</v>
      </c>
    </row>
    <row r="179" spans="2:65" s="11" customFormat="1" ht="12">
      <c r="B179" s="206"/>
      <c r="C179" s="207"/>
      <c r="D179" s="203" t="s">
        <v>146</v>
      </c>
      <c r="E179" s="208" t="s">
        <v>21</v>
      </c>
      <c r="F179" s="209" t="s">
        <v>273</v>
      </c>
      <c r="G179" s="207"/>
      <c r="H179" s="208" t="s">
        <v>21</v>
      </c>
      <c r="I179" s="210"/>
      <c r="J179" s="207"/>
      <c r="K179" s="207"/>
      <c r="L179" s="211"/>
      <c r="M179" s="212"/>
      <c r="N179" s="213"/>
      <c r="O179" s="213"/>
      <c r="P179" s="213"/>
      <c r="Q179" s="213"/>
      <c r="R179" s="213"/>
      <c r="S179" s="213"/>
      <c r="T179" s="214"/>
      <c r="AT179" s="215" t="s">
        <v>146</v>
      </c>
      <c r="AU179" s="215" t="s">
        <v>86</v>
      </c>
      <c r="AV179" s="11" t="s">
        <v>84</v>
      </c>
      <c r="AW179" s="11" t="s">
        <v>39</v>
      </c>
      <c r="AX179" s="11" t="s">
        <v>76</v>
      </c>
      <c r="AY179" s="215" t="s">
        <v>135</v>
      </c>
    </row>
    <row r="180" spans="2:65" s="12" customFormat="1" ht="12">
      <c r="B180" s="216"/>
      <c r="C180" s="217"/>
      <c r="D180" s="203" t="s">
        <v>146</v>
      </c>
      <c r="E180" s="218" t="s">
        <v>21</v>
      </c>
      <c r="F180" s="219" t="s">
        <v>511</v>
      </c>
      <c r="G180" s="217"/>
      <c r="H180" s="220">
        <v>6.9749999999999996</v>
      </c>
      <c r="I180" s="221"/>
      <c r="J180" s="217"/>
      <c r="K180" s="217"/>
      <c r="L180" s="222"/>
      <c r="M180" s="223"/>
      <c r="N180" s="224"/>
      <c r="O180" s="224"/>
      <c r="P180" s="224"/>
      <c r="Q180" s="224"/>
      <c r="R180" s="224"/>
      <c r="S180" s="224"/>
      <c r="T180" s="225"/>
      <c r="AT180" s="226" t="s">
        <v>146</v>
      </c>
      <c r="AU180" s="226" t="s">
        <v>86</v>
      </c>
      <c r="AV180" s="12" t="s">
        <v>86</v>
      </c>
      <c r="AW180" s="12" t="s">
        <v>39</v>
      </c>
      <c r="AX180" s="12" t="s">
        <v>84</v>
      </c>
      <c r="AY180" s="226" t="s">
        <v>135</v>
      </c>
    </row>
    <row r="181" spans="2:65" s="1" customFormat="1" ht="25.5" customHeight="1">
      <c r="B181" s="40"/>
      <c r="C181" s="191" t="s">
        <v>275</v>
      </c>
      <c r="D181" s="191" t="s">
        <v>137</v>
      </c>
      <c r="E181" s="192" t="s">
        <v>276</v>
      </c>
      <c r="F181" s="193" t="s">
        <v>277</v>
      </c>
      <c r="G181" s="194" t="s">
        <v>140</v>
      </c>
      <c r="H181" s="195">
        <v>100.44</v>
      </c>
      <c r="I181" s="196"/>
      <c r="J181" s="197">
        <f>ROUND(I181*H181,2)</f>
        <v>0</v>
      </c>
      <c r="K181" s="193" t="s">
        <v>141</v>
      </c>
      <c r="L181" s="60"/>
      <c r="M181" s="198" t="s">
        <v>21</v>
      </c>
      <c r="N181" s="199" t="s">
        <v>47</v>
      </c>
      <c r="O181" s="41"/>
      <c r="P181" s="200">
        <f>O181*H181</f>
        <v>0</v>
      </c>
      <c r="Q181" s="200">
        <v>3.1029999999999999E-2</v>
      </c>
      <c r="R181" s="200">
        <f>Q181*H181</f>
        <v>3.1166531999999996</v>
      </c>
      <c r="S181" s="200">
        <v>0</v>
      </c>
      <c r="T181" s="201">
        <f>S181*H181</f>
        <v>0</v>
      </c>
      <c r="AR181" s="23" t="s">
        <v>142</v>
      </c>
      <c r="AT181" s="23" t="s">
        <v>137</v>
      </c>
      <c r="AU181" s="23" t="s">
        <v>86</v>
      </c>
      <c r="AY181" s="23" t="s">
        <v>135</v>
      </c>
      <c r="BE181" s="202">
        <f>IF(N181="základní",J181,0)</f>
        <v>0</v>
      </c>
      <c r="BF181" s="202">
        <f>IF(N181="snížená",J181,0)</f>
        <v>0</v>
      </c>
      <c r="BG181" s="202">
        <f>IF(N181="zákl. přenesená",J181,0)</f>
        <v>0</v>
      </c>
      <c r="BH181" s="202">
        <f>IF(N181="sníž. přenesená",J181,0)</f>
        <v>0</v>
      </c>
      <c r="BI181" s="202">
        <f>IF(N181="nulová",J181,0)</f>
        <v>0</v>
      </c>
      <c r="BJ181" s="23" t="s">
        <v>84</v>
      </c>
      <c r="BK181" s="202">
        <f>ROUND(I181*H181,2)</f>
        <v>0</v>
      </c>
      <c r="BL181" s="23" t="s">
        <v>142</v>
      </c>
      <c r="BM181" s="23" t="s">
        <v>512</v>
      </c>
    </row>
    <row r="182" spans="2:65" s="1" customFormat="1" ht="36">
      <c r="B182" s="40"/>
      <c r="C182" s="62"/>
      <c r="D182" s="203" t="s">
        <v>144</v>
      </c>
      <c r="E182" s="62"/>
      <c r="F182" s="204" t="s">
        <v>279</v>
      </c>
      <c r="G182" s="62"/>
      <c r="H182" s="62"/>
      <c r="I182" s="162"/>
      <c r="J182" s="62"/>
      <c r="K182" s="62"/>
      <c r="L182" s="60"/>
      <c r="M182" s="205"/>
      <c r="N182" s="41"/>
      <c r="O182" s="41"/>
      <c r="P182" s="41"/>
      <c r="Q182" s="41"/>
      <c r="R182" s="41"/>
      <c r="S182" s="41"/>
      <c r="T182" s="77"/>
      <c r="AT182" s="23" t="s">
        <v>144</v>
      </c>
      <c r="AU182" s="23" t="s">
        <v>86</v>
      </c>
    </row>
    <row r="183" spans="2:65" s="11" customFormat="1" ht="12">
      <c r="B183" s="206"/>
      <c r="C183" s="207"/>
      <c r="D183" s="203" t="s">
        <v>146</v>
      </c>
      <c r="E183" s="208" t="s">
        <v>21</v>
      </c>
      <c r="F183" s="209" t="s">
        <v>280</v>
      </c>
      <c r="G183" s="207"/>
      <c r="H183" s="208" t="s">
        <v>21</v>
      </c>
      <c r="I183" s="210"/>
      <c r="J183" s="207"/>
      <c r="K183" s="207"/>
      <c r="L183" s="211"/>
      <c r="M183" s="212"/>
      <c r="N183" s="213"/>
      <c r="O183" s="213"/>
      <c r="P183" s="213"/>
      <c r="Q183" s="213"/>
      <c r="R183" s="213"/>
      <c r="S183" s="213"/>
      <c r="T183" s="214"/>
      <c r="AT183" s="215" t="s">
        <v>146</v>
      </c>
      <c r="AU183" s="215" t="s">
        <v>86</v>
      </c>
      <c r="AV183" s="11" t="s">
        <v>84</v>
      </c>
      <c r="AW183" s="11" t="s">
        <v>39</v>
      </c>
      <c r="AX183" s="11" t="s">
        <v>76</v>
      </c>
      <c r="AY183" s="215" t="s">
        <v>135</v>
      </c>
    </row>
    <row r="184" spans="2:65" s="12" customFormat="1" ht="12">
      <c r="B184" s="216"/>
      <c r="C184" s="217"/>
      <c r="D184" s="203" t="s">
        <v>146</v>
      </c>
      <c r="E184" s="218" t="s">
        <v>21</v>
      </c>
      <c r="F184" s="219" t="s">
        <v>513</v>
      </c>
      <c r="G184" s="217"/>
      <c r="H184" s="220">
        <v>100.44</v>
      </c>
      <c r="I184" s="221"/>
      <c r="J184" s="217"/>
      <c r="K184" s="217"/>
      <c r="L184" s="222"/>
      <c r="M184" s="223"/>
      <c r="N184" s="224"/>
      <c r="O184" s="224"/>
      <c r="P184" s="224"/>
      <c r="Q184" s="224"/>
      <c r="R184" s="224"/>
      <c r="S184" s="224"/>
      <c r="T184" s="225"/>
      <c r="AT184" s="226" t="s">
        <v>146</v>
      </c>
      <c r="AU184" s="226" t="s">
        <v>86</v>
      </c>
      <c r="AV184" s="12" t="s">
        <v>86</v>
      </c>
      <c r="AW184" s="12" t="s">
        <v>39</v>
      </c>
      <c r="AX184" s="12" t="s">
        <v>84</v>
      </c>
      <c r="AY184" s="226" t="s">
        <v>135</v>
      </c>
    </row>
    <row r="185" spans="2:65" s="1" customFormat="1" ht="38.25" customHeight="1">
      <c r="B185" s="40"/>
      <c r="C185" s="191" t="s">
        <v>9</v>
      </c>
      <c r="D185" s="191" t="s">
        <v>137</v>
      </c>
      <c r="E185" s="192" t="s">
        <v>282</v>
      </c>
      <c r="F185" s="193" t="s">
        <v>283</v>
      </c>
      <c r="G185" s="194" t="s">
        <v>140</v>
      </c>
      <c r="H185" s="195">
        <v>100.44</v>
      </c>
      <c r="I185" s="196"/>
      <c r="J185" s="197">
        <f>ROUND(I185*H185,2)</f>
        <v>0</v>
      </c>
      <c r="K185" s="193" t="s">
        <v>141</v>
      </c>
      <c r="L185" s="60"/>
      <c r="M185" s="198" t="s">
        <v>21</v>
      </c>
      <c r="N185" s="199" t="s">
        <v>47</v>
      </c>
      <c r="O185" s="41"/>
      <c r="P185" s="200">
        <f>O185*H185</f>
        <v>0</v>
      </c>
      <c r="Q185" s="200">
        <v>0</v>
      </c>
      <c r="R185" s="200">
        <f>Q185*H185</f>
        <v>0</v>
      </c>
      <c r="S185" s="200">
        <v>0</v>
      </c>
      <c r="T185" s="201">
        <f>S185*H185</f>
        <v>0</v>
      </c>
      <c r="AR185" s="23" t="s">
        <v>142</v>
      </c>
      <c r="AT185" s="23" t="s">
        <v>137</v>
      </c>
      <c r="AU185" s="23" t="s">
        <v>86</v>
      </c>
      <c r="AY185" s="23" t="s">
        <v>135</v>
      </c>
      <c r="BE185" s="202">
        <f>IF(N185="základní",J185,0)</f>
        <v>0</v>
      </c>
      <c r="BF185" s="202">
        <f>IF(N185="snížená",J185,0)</f>
        <v>0</v>
      </c>
      <c r="BG185" s="202">
        <f>IF(N185="zákl. přenesená",J185,0)</f>
        <v>0</v>
      </c>
      <c r="BH185" s="202">
        <f>IF(N185="sníž. přenesená",J185,0)</f>
        <v>0</v>
      </c>
      <c r="BI185" s="202">
        <f>IF(N185="nulová",J185,0)</f>
        <v>0</v>
      </c>
      <c r="BJ185" s="23" t="s">
        <v>84</v>
      </c>
      <c r="BK185" s="202">
        <f>ROUND(I185*H185,2)</f>
        <v>0</v>
      </c>
      <c r="BL185" s="23" t="s">
        <v>142</v>
      </c>
      <c r="BM185" s="23" t="s">
        <v>514</v>
      </c>
    </row>
    <row r="186" spans="2:65" s="1" customFormat="1" ht="24">
      <c r="B186" s="40"/>
      <c r="C186" s="62"/>
      <c r="D186" s="203" t="s">
        <v>144</v>
      </c>
      <c r="E186" s="62"/>
      <c r="F186" s="204" t="s">
        <v>285</v>
      </c>
      <c r="G186" s="62"/>
      <c r="H186" s="62"/>
      <c r="I186" s="162"/>
      <c r="J186" s="62"/>
      <c r="K186" s="62"/>
      <c r="L186" s="60"/>
      <c r="M186" s="205"/>
      <c r="N186" s="41"/>
      <c r="O186" s="41"/>
      <c r="P186" s="41"/>
      <c r="Q186" s="41"/>
      <c r="R186" s="41"/>
      <c r="S186" s="41"/>
      <c r="T186" s="77"/>
      <c r="AT186" s="23" t="s">
        <v>144</v>
      </c>
      <c r="AU186" s="23" t="s">
        <v>86</v>
      </c>
    </row>
    <row r="187" spans="2:65" s="11" customFormat="1" ht="12">
      <c r="B187" s="206"/>
      <c r="C187" s="207"/>
      <c r="D187" s="203" t="s">
        <v>146</v>
      </c>
      <c r="E187" s="208" t="s">
        <v>21</v>
      </c>
      <c r="F187" s="209" t="s">
        <v>280</v>
      </c>
      <c r="G187" s="207"/>
      <c r="H187" s="208" t="s">
        <v>21</v>
      </c>
      <c r="I187" s="210"/>
      <c r="J187" s="207"/>
      <c r="K187" s="207"/>
      <c r="L187" s="211"/>
      <c r="M187" s="212"/>
      <c r="N187" s="213"/>
      <c r="O187" s="213"/>
      <c r="P187" s="213"/>
      <c r="Q187" s="213"/>
      <c r="R187" s="213"/>
      <c r="S187" s="213"/>
      <c r="T187" s="214"/>
      <c r="AT187" s="215" t="s">
        <v>146</v>
      </c>
      <c r="AU187" s="215" t="s">
        <v>86</v>
      </c>
      <c r="AV187" s="11" t="s">
        <v>84</v>
      </c>
      <c r="AW187" s="11" t="s">
        <v>39</v>
      </c>
      <c r="AX187" s="11" t="s">
        <v>76</v>
      </c>
      <c r="AY187" s="215" t="s">
        <v>135</v>
      </c>
    </row>
    <row r="188" spans="2:65" s="12" customFormat="1" ht="12">
      <c r="B188" s="216"/>
      <c r="C188" s="217"/>
      <c r="D188" s="203" t="s">
        <v>146</v>
      </c>
      <c r="E188" s="218" t="s">
        <v>21</v>
      </c>
      <c r="F188" s="219" t="s">
        <v>513</v>
      </c>
      <c r="G188" s="217"/>
      <c r="H188" s="220">
        <v>100.44</v>
      </c>
      <c r="I188" s="221"/>
      <c r="J188" s="217"/>
      <c r="K188" s="217"/>
      <c r="L188" s="222"/>
      <c r="M188" s="223"/>
      <c r="N188" s="224"/>
      <c r="O188" s="224"/>
      <c r="P188" s="224"/>
      <c r="Q188" s="224"/>
      <c r="R188" s="224"/>
      <c r="S188" s="224"/>
      <c r="T188" s="225"/>
      <c r="AT188" s="226" t="s">
        <v>146</v>
      </c>
      <c r="AU188" s="226" t="s">
        <v>86</v>
      </c>
      <c r="AV188" s="12" t="s">
        <v>86</v>
      </c>
      <c r="AW188" s="12" t="s">
        <v>39</v>
      </c>
      <c r="AX188" s="12" t="s">
        <v>84</v>
      </c>
      <c r="AY188" s="226" t="s">
        <v>135</v>
      </c>
    </row>
    <row r="189" spans="2:65" s="10" customFormat="1" ht="29.85" customHeight="1">
      <c r="B189" s="175"/>
      <c r="C189" s="176"/>
      <c r="D189" s="177" t="s">
        <v>75</v>
      </c>
      <c r="E189" s="189" t="s">
        <v>175</v>
      </c>
      <c r="F189" s="189" t="s">
        <v>286</v>
      </c>
      <c r="G189" s="176"/>
      <c r="H189" s="176"/>
      <c r="I189" s="179"/>
      <c r="J189" s="190">
        <f>BK189</f>
        <v>0</v>
      </c>
      <c r="K189" s="176"/>
      <c r="L189" s="181"/>
      <c r="M189" s="182"/>
      <c r="N189" s="183"/>
      <c r="O189" s="183"/>
      <c r="P189" s="184">
        <f>SUM(P190:P193)</f>
        <v>0</v>
      </c>
      <c r="Q189" s="183"/>
      <c r="R189" s="184">
        <f>SUM(R190:R193)</f>
        <v>0.17074800000000001</v>
      </c>
      <c r="S189" s="183"/>
      <c r="T189" s="185">
        <f>SUM(T190:T193)</f>
        <v>0</v>
      </c>
      <c r="AR189" s="186" t="s">
        <v>84</v>
      </c>
      <c r="AT189" s="187" t="s">
        <v>75</v>
      </c>
      <c r="AU189" s="187" t="s">
        <v>84</v>
      </c>
      <c r="AY189" s="186" t="s">
        <v>135</v>
      </c>
      <c r="BK189" s="188">
        <f>SUM(BK190:BK193)</f>
        <v>0</v>
      </c>
    </row>
    <row r="190" spans="2:65" s="1" customFormat="1" ht="25.5" customHeight="1">
      <c r="B190" s="40"/>
      <c r="C190" s="191" t="s">
        <v>287</v>
      </c>
      <c r="D190" s="191" t="s">
        <v>137</v>
      </c>
      <c r="E190" s="192" t="s">
        <v>288</v>
      </c>
      <c r="F190" s="193" t="s">
        <v>289</v>
      </c>
      <c r="G190" s="194" t="s">
        <v>140</v>
      </c>
      <c r="H190" s="195">
        <v>5.0220000000000002</v>
      </c>
      <c r="I190" s="196"/>
      <c r="J190" s="197">
        <f>ROUND(I190*H190,2)</f>
        <v>0</v>
      </c>
      <c r="K190" s="193" t="s">
        <v>141</v>
      </c>
      <c r="L190" s="60"/>
      <c r="M190" s="198" t="s">
        <v>21</v>
      </c>
      <c r="N190" s="199" t="s">
        <v>47</v>
      </c>
      <c r="O190" s="41"/>
      <c r="P190" s="200">
        <f>O190*H190</f>
        <v>0</v>
      </c>
      <c r="Q190" s="200">
        <v>3.4000000000000002E-2</v>
      </c>
      <c r="R190" s="200">
        <f>Q190*H190</f>
        <v>0.17074800000000001</v>
      </c>
      <c r="S190" s="200">
        <v>0</v>
      </c>
      <c r="T190" s="201">
        <f>S190*H190</f>
        <v>0</v>
      </c>
      <c r="AR190" s="23" t="s">
        <v>142</v>
      </c>
      <c r="AT190" s="23" t="s">
        <v>137</v>
      </c>
      <c r="AU190" s="23" t="s">
        <v>86</v>
      </c>
      <c r="AY190" s="23" t="s">
        <v>135</v>
      </c>
      <c r="BE190" s="202">
        <f>IF(N190="základní",J190,0)</f>
        <v>0</v>
      </c>
      <c r="BF190" s="202">
        <f>IF(N190="snížená",J190,0)</f>
        <v>0</v>
      </c>
      <c r="BG190" s="202">
        <f>IF(N190="zákl. přenesená",J190,0)</f>
        <v>0</v>
      </c>
      <c r="BH190" s="202">
        <f>IF(N190="sníž. přenesená",J190,0)</f>
        <v>0</v>
      </c>
      <c r="BI190" s="202">
        <f>IF(N190="nulová",J190,0)</f>
        <v>0</v>
      </c>
      <c r="BJ190" s="23" t="s">
        <v>84</v>
      </c>
      <c r="BK190" s="202">
        <f>ROUND(I190*H190,2)</f>
        <v>0</v>
      </c>
      <c r="BL190" s="23" t="s">
        <v>142</v>
      </c>
      <c r="BM190" s="23" t="s">
        <v>515</v>
      </c>
    </row>
    <row r="191" spans="2:65" s="1" customFormat="1" ht="72">
      <c r="B191" s="40"/>
      <c r="C191" s="62"/>
      <c r="D191" s="203" t="s">
        <v>144</v>
      </c>
      <c r="E191" s="62"/>
      <c r="F191" s="204" t="s">
        <v>291</v>
      </c>
      <c r="G191" s="62"/>
      <c r="H191" s="62"/>
      <c r="I191" s="162"/>
      <c r="J191" s="62"/>
      <c r="K191" s="62"/>
      <c r="L191" s="60"/>
      <c r="M191" s="205"/>
      <c r="N191" s="41"/>
      <c r="O191" s="41"/>
      <c r="P191" s="41"/>
      <c r="Q191" s="41"/>
      <c r="R191" s="41"/>
      <c r="S191" s="41"/>
      <c r="T191" s="77"/>
      <c r="AT191" s="23" t="s">
        <v>144</v>
      </c>
      <c r="AU191" s="23" t="s">
        <v>86</v>
      </c>
    </row>
    <row r="192" spans="2:65" s="11" customFormat="1" ht="12">
      <c r="B192" s="206"/>
      <c r="C192" s="207"/>
      <c r="D192" s="203" t="s">
        <v>146</v>
      </c>
      <c r="E192" s="208" t="s">
        <v>21</v>
      </c>
      <c r="F192" s="209" t="s">
        <v>292</v>
      </c>
      <c r="G192" s="207"/>
      <c r="H192" s="208" t="s">
        <v>21</v>
      </c>
      <c r="I192" s="210"/>
      <c r="J192" s="207"/>
      <c r="K192" s="207"/>
      <c r="L192" s="211"/>
      <c r="M192" s="212"/>
      <c r="N192" s="213"/>
      <c r="O192" s="213"/>
      <c r="P192" s="213"/>
      <c r="Q192" s="213"/>
      <c r="R192" s="213"/>
      <c r="S192" s="213"/>
      <c r="T192" s="214"/>
      <c r="AT192" s="215" t="s">
        <v>146</v>
      </c>
      <c r="AU192" s="215" t="s">
        <v>86</v>
      </c>
      <c r="AV192" s="11" t="s">
        <v>84</v>
      </c>
      <c r="AW192" s="11" t="s">
        <v>39</v>
      </c>
      <c r="AX192" s="11" t="s">
        <v>76</v>
      </c>
      <c r="AY192" s="215" t="s">
        <v>135</v>
      </c>
    </row>
    <row r="193" spans="2:65" s="12" customFormat="1" ht="12">
      <c r="B193" s="216"/>
      <c r="C193" s="217"/>
      <c r="D193" s="203" t="s">
        <v>146</v>
      </c>
      <c r="E193" s="218" t="s">
        <v>21</v>
      </c>
      <c r="F193" s="219" t="s">
        <v>516</v>
      </c>
      <c r="G193" s="217"/>
      <c r="H193" s="220">
        <v>5.0220000000000002</v>
      </c>
      <c r="I193" s="221"/>
      <c r="J193" s="217"/>
      <c r="K193" s="217"/>
      <c r="L193" s="222"/>
      <c r="M193" s="223"/>
      <c r="N193" s="224"/>
      <c r="O193" s="224"/>
      <c r="P193" s="224"/>
      <c r="Q193" s="224"/>
      <c r="R193" s="224"/>
      <c r="S193" s="224"/>
      <c r="T193" s="225"/>
      <c r="AT193" s="226" t="s">
        <v>146</v>
      </c>
      <c r="AU193" s="226" t="s">
        <v>86</v>
      </c>
      <c r="AV193" s="12" t="s">
        <v>86</v>
      </c>
      <c r="AW193" s="12" t="s">
        <v>39</v>
      </c>
      <c r="AX193" s="12" t="s">
        <v>84</v>
      </c>
      <c r="AY193" s="226" t="s">
        <v>135</v>
      </c>
    </row>
    <row r="194" spans="2:65" s="10" customFormat="1" ht="29.85" customHeight="1">
      <c r="B194" s="175"/>
      <c r="C194" s="176"/>
      <c r="D194" s="177" t="s">
        <v>75</v>
      </c>
      <c r="E194" s="189" t="s">
        <v>190</v>
      </c>
      <c r="F194" s="189" t="s">
        <v>296</v>
      </c>
      <c r="G194" s="176"/>
      <c r="H194" s="176"/>
      <c r="I194" s="179"/>
      <c r="J194" s="190">
        <f>BK194</f>
        <v>0</v>
      </c>
      <c r="K194" s="176"/>
      <c r="L194" s="181"/>
      <c r="M194" s="182"/>
      <c r="N194" s="183"/>
      <c r="O194" s="183"/>
      <c r="P194" s="184">
        <f>SUM(P195:P199)</f>
        <v>0</v>
      </c>
      <c r="Q194" s="183"/>
      <c r="R194" s="184">
        <f>SUM(R195:R199)</f>
        <v>8.8660000000000006E-3</v>
      </c>
      <c r="S194" s="183"/>
      <c r="T194" s="185">
        <f>SUM(T195:T199)</f>
        <v>0</v>
      </c>
      <c r="AR194" s="186" t="s">
        <v>84</v>
      </c>
      <c r="AT194" s="187" t="s">
        <v>75</v>
      </c>
      <c r="AU194" s="187" t="s">
        <v>84</v>
      </c>
      <c r="AY194" s="186" t="s">
        <v>135</v>
      </c>
      <c r="BK194" s="188">
        <f>SUM(BK195:BK199)</f>
        <v>0</v>
      </c>
    </row>
    <row r="195" spans="2:65" s="1" customFormat="1" ht="25.5" customHeight="1">
      <c r="B195" s="40"/>
      <c r="C195" s="191" t="s">
        <v>297</v>
      </c>
      <c r="D195" s="191" t="s">
        <v>137</v>
      </c>
      <c r="E195" s="192" t="s">
        <v>298</v>
      </c>
      <c r="F195" s="193" t="s">
        <v>299</v>
      </c>
      <c r="G195" s="194" t="s">
        <v>234</v>
      </c>
      <c r="H195" s="195">
        <v>2.6</v>
      </c>
      <c r="I195" s="196"/>
      <c r="J195" s="197">
        <f>ROUND(I195*H195,2)</f>
        <v>0</v>
      </c>
      <c r="K195" s="193" t="s">
        <v>141</v>
      </c>
      <c r="L195" s="60"/>
      <c r="M195" s="198" t="s">
        <v>21</v>
      </c>
      <c r="N195" s="199" t="s">
        <v>47</v>
      </c>
      <c r="O195" s="41"/>
      <c r="P195" s="200">
        <f>O195*H195</f>
        <v>0</v>
      </c>
      <c r="Q195" s="200">
        <v>1.0000000000000001E-5</v>
      </c>
      <c r="R195" s="200">
        <f>Q195*H195</f>
        <v>2.6000000000000002E-5</v>
      </c>
      <c r="S195" s="200">
        <v>0</v>
      </c>
      <c r="T195" s="201">
        <f>S195*H195</f>
        <v>0</v>
      </c>
      <c r="AR195" s="23" t="s">
        <v>142</v>
      </c>
      <c r="AT195" s="23" t="s">
        <v>137</v>
      </c>
      <c r="AU195" s="23" t="s">
        <v>86</v>
      </c>
      <c r="AY195" s="23" t="s">
        <v>135</v>
      </c>
      <c r="BE195" s="202">
        <f>IF(N195="základní",J195,0)</f>
        <v>0</v>
      </c>
      <c r="BF195" s="202">
        <f>IF(N195="snížená",J195,0)</f>
        <v>0</v>
      </c>
      <c r="BG195" s="202">
        <f>IF(N195="zákl. přenesená",J195,0)</f>
        <v>0</v>
      </c>
      <c r="BH195" s="202">
        <f>IF(N195="sníž. přenesená",J195,0)</f>
        <v>0</v>
      </c>
      <c r="BI195" s="202">
        <f>IF(N195="nulová",J195,0)</f>
        <v>0</v>
      </c>
      <c r="BJ195" s="23" t="s">
        <v>84</v>
      </c>
      <c r="BK195" s="202">
        <f>ROUND(I195*H195,2)</f>
        <v>0</v>
      </c>
      <c r="BL195" s="23" t="s">
        <v>142</v>
      </c>
      <c r="BM195" s="23" t="s">
        <v>517</v>
      </c>
    </row>
    <row r="196" spans="2:65" s="1" customFormat="1" ht="96">
      <c r="B196" s="40"/>
      <c r="C196" s="62"/>
      <c r="D196" s="203" t="s">
        <v>144</v>
      </c>
      <c r="E196" s="62"/>
      <c r="F196" s="204" t="s">
        <v>301</v>
      </c>
      <c r="G196" s="62"/>
      <c r="H196" s="62"/>
      <c r="I196" s="162"/>
      <c r="J196" s="62"/>
      <c r="K196" s="62"/>
      <c r="L196" s="60"/>
      <c r="M196" s="205"/>
      <c r="N196" s="41"/>
      <c r="O196" s="41"/>
      <c r="P196" s="41"/>
      <c r="Q196" s="41"/>
      <c r="R196" s="41"/>
      <c r="S196" s="41"/>
      <c r="T196" s="77"/>
      <c r="AT196" s="23" t="s">
        <v>144</v>
      </c>
      <c r="AU196" s="23" t="s">
        <v>86</v>
      </c>
    </row>
    <row r="197" spans="2:65" s="11" customFormat="1" ht="12">
      <c r="B197" s="206"/>
      <c r="C197" s="207"/>
      <c r="D197" s="203" t="s">
        <v>146</v>
      </c>
      <c r="E197" s="208" t="s">
        <v>21</v>
      </c>
      <c r="F197" s="209" t="s">
        <v>302</v>
      </c>
      <c r="G197" s="207"/>
      <c r="H197" s="208" t="s">
        <v>21</v>
      </c>
      <c r="I197" s="210"/>
      <c r="J197" s="207"/>
      <c r="K197" s="207"/>
      <c r="L197" s="211"/>
      <c r="M197" s="212"/>
      <c r="N197" s="213"/>
      <c r="O197" s="213"/>
      <c r="P197" s="213"/>
      <c r="Q197" s="213"/>
      <c r="R197" s="213"/>
      <c r="S197" s="213"/>
      <c r="T197" s="214"/>
      <c r="AT197" s="215" t="s">
        <v>146</v>
      </c>
      <c r="AU197" s="215" t="s">
        <v>86</v>
      </c>
      <c r="AV197" s="11" t="s">
        <v>84</v>
      </c>
      <c r="AW197" s="11" t="s">
        <v>39</v>
      </c>
      <c r="AX197" s="11" t="s">
        <v>76</v>
      </c>
      <c r="AY197" s="215" t="s">
        <v>135</v>
      </c>
    </row>
    <row r="198" spans="2:65" s="12" customFormat="1" ht="12">
      <c r="B198" s="216"/>
      <c r="C198" s="217"/>
      <c r="D198" s="203" t="s">
        <v>146</v>
      </c>
      <c r="E198" s="218" t="s">
        <v>21</v>
      </c>
      <c r="F198" s="219" t="s">
        <v>518</v>
      </c>
      <c r="G198" s="217"/>
      <c r="H198" s="220">
        <v>2.6</v>
      </c>
      <c r="I198" s="221"/>
      <c r="J198" s="217"/>
      <c r="K198" s="217"/>
      <c r="L198" s="222"/>
      <c r="M198" s="223"/>
      <c r="N198" s="224"/>
      <c r="O198" s="224"/>
      <c r="P198" s="224"/>
      <c r="Q198" s="224"/>
      <c r="R198" s="224"/>
      <c r="S198" s="224"/>
      <c r="T198" s="225"/>
      <c r="AT198" s="226" t="s">
        <v>146</v>
      </c>
      <c r="AU198" s="226" t="s">
        <v>86</v>
      </c>
      <c r="AV198" s="12" t="s">
        <v>86</v>
      </c>
      <c r="AW198" s="12" t="s">
        <v>39</v>
      </c>
      <c r="AX198" s="12" t="s">
        <v>84</v>
      </c>
      <c r="AY198" s="226" t="s">
        <v>135</v>
      </c>
    </row>
    <row r="199" spans="2:65" s="1" customFormat="1" ht="16.5" customHeight="1">
      <c r="B199" s="40"/>
      <c r="C199" s="238" t="s">
        <v>304</v>
      </c>
      <c r="D199" s="238" t="s">
        <v>198</v>
      </c>
      <c r="E199" s="239" t="s">
        <v>305</v>
      </c>
      <c r="F199" s="240" t="s">
        <v>306</v>
      </c>
      <c r="G199" s="241" t="s">
        <v>307</v>
      </c>
      <c r="H199" s="242">
        <v>2</v>
      </c>
      <c r="I199" s="243"/>
      <c r="J199" s="244">
        <f>ROUND(I199*H199,2)</f>
        <v>0</v>
      </c>
      <c r="K199" s="240" t="s">
        <v>141</v>
      </c>
      <c r="L199" s="245"/>
      <c r="M199" s="246" t="s">
        <v>21</v>
      </c>
      <c r="N199" s="247" t="s">
        <v>47</v>
      </c>
      <c r="O199" s="41"/>
      <c r="P199" s="200">
        <f>O199*H199</f>
        <v>0</v>
      </c>
      <c r="Q199" s="200">
        <v>4.4200000000000003E-3</v>
      </c>
      <c r="R199" s="200">
        <f>Q199*H199</f>
        <v>8.8400000000000006E-3</v>
      </c>
      <c r="S199" s="200">
        <v>0</v>
      </c>
      <c r="T199" s="201">
        <f>S199*H199</f>
        <v>0</v>
      </c>
      <c r="AR199" s="23" t="s">
        <v>190</v>
      </c>
      <c r="AT199" s="23" t="s">
        <v>198</v>
      </c>
      <c r="AU199" s="23" t="s">
        <v>86</v>
      </c>
      <c r="AY199" s="23" t="s">
        <v>135</v>
      </c>
      <c r="BE199" s="202">
        <f>IF(N199="základní",J199,0)</f>
        <v>0</v>
      </c>
      <c r="BF199" s="202">
        <f>IF(N199="snížená",J199,0)</f>
        <v>0</v>
      </c>
      <c r="BG199" s="202">
        <f>IF(N199="zákl. přenesená",J199,0)</f>
        <v>0</v>
      </c>
      <c r="BH199" s="202">
        <f>IF(N199="sníž. přenesená",J199,0)</f>
        <v>0</v>
      </c>
      <c r="BI199" s="202">
        <f>IF(N199="nulová",J199,0)</f>
        <v>0</v>
      </c>
      <c r="BJ199" s="23" t="s">
        <v>84</v>
      </c>
      <c r="BK199" s="202">
        <f>ROUND(I199*H199,2)</f>
        <v>0</v>
      </c>
      <c r="BL199" s="23" t="s">
        <v>142</v>
      </c>
      <c r="BM199" s="23" t="s">
        <v>519</v>
      </c>
    </row>
    <row r="200" spans="2:65" s="10" customFormat="1" ht="29.85" customHeight="1">
      <c r="B200" s="175"/>
      <c r="C200" s="176"/>
      <c r="D200" s="177" t="s">
        <v>75</v>
      </c>
      <c r="E200" s="189" t="s">
        <v>197</v>
      </c>
      <c r="F200" s="189" t="s">
        <v>309</v>
      </c>
      <c r="G200" s="176"/>
      <c r="H200" s="176"/>
      <c r="I200" s="179"/>
      <c r="J200" s="190">
        <f>BK200</f>
        <v>0</v>
      </c>
      <c r="K200" s="176"/>
      <c r="L200" s="181"/>
      <c r="M200" s="182"/>
      <c r="N200" s="183"/>
      <c r="O200" s="183"/>
      <c r="P200" s="184">
        <f>SUM(P201:P248)</f>
        <v>0</v>
      </c>
      <c r="Q200" s="183"/>
      <c r="R200" s="184">
        <f>SUM(R201:R248)</f>
        <v>2.5105180000000002</v>
      </c>
      <c r="S200" s="183"/>
      <c r="T200" s="185">
        <f>SUM(T201:T248)</f>
        <v>17.350715999999998</v>
      </c>
      <c r="AR200" s="186" t="s">
        <v>84</v>
      </c>
      <c r="AT200" s="187" t="s">
        <v>75</v>
      </c>
      <c r="AU200" s="187" t="s">
        <v>84</v>
      </c>
      <c r="AY200" s="186" t="s">
        <v>135</v>
      </c>
      <c r="BK200" s="188">
        <f>SUM(BK201:BK248)</f>
        <v>0</v>
      </c>
    </row>
    <row r="201" spans="2:65" s="1" customFormat="1" ht="25.5" customHeight="1">
      <c r="B201" s="40"/>
      <c r="C201" s="191" t="s">
        <v>310</v>
      </c>
      <c r="D201" s="191" t="s">
        <v>137</v>
      </c>
      <c r="E201" s="192" t="s">
        <v>311</v>
      </c>
      <c r="F201" s="193" t="s">
        <v>312</v>
      </c>
      <c r="G201" s="194" t="s">
        <v>307</v>
      </c>
      <c r="H201" s="195">
        <v>6</v>
      </c>
      <c r="I201" s="196"/>
      <c r="J201" s="197">
        <f>ROUND(I201*H201,2)</f>
        <v>0</v>
      </c>
      <c r="K201" s="193" t="s">
        <v>141</v>
      </c>
      <c r="L201" s="60"/>
      <c r="M201" s="198" t="s">
        <v>21</v>
      </c>
      <c r="N201" s="199" t="s">
        <v>47</v>
      </c>
      <c r="O201" s="41"/>
      <c r="P201" s="200">
        <f>O201*H201</f>
        <v>0</v>
      </c>
      <c r="Q201" s="200">
        <v>0</v>
      </c>
      <c r="R201" s="200">
        <f>Q201*H201</f>
        <v>0</v>
      </c>
      <c r="S201" s="200">
        <v>0</v>
      </c>
      <c r="T201" s="201">
        <f>S201*H201</f>
        <v>0</v>
      </c>
      <c r="AR201" s="23" t="s">
        <v>142</v>
      </c>
      <c r="AT201" s="23" t="s">
        <v>137</v>
      </c>
      <c r="AU201" s="23" t="s">
        <v>86</v>
      </c>
      <c r="AY201" s="23" t="s">
        <v>135</v>
      </c>
      <c r="BE201" s="202">
        <f>IF(N201="základní",J201,0)</f>
        <v>0</v>
      </c>
      <c r="BF201" s="202">
        <f>IF(N201="snížená",J201,0)</f>
        <v>0</v>
      </c>
      <c r="BG201" s="202">
        <f>IF(N201="zákl. přenesená",J201,0)</f>
        <v>0</v>
      </c>
      <c r="BH201" s="202">
        <f>IF(N201="sníž. přenesená",J201,0)</f>
        <v>0</v>
      </c>
      <c r="BI201" s="202">
        <f>IF(N201="nulová",J201,0)</f>
        <v>0</v>
      </c>
      <c r="BJ201" s="23" t="s">
        <v>84</v>
      </c>
      <c r="BK201" s="202">
        <f>ROUND(I201*H201,2)</f>
        <v>0</v>
      </c>
      <c r="BL201" s="23" t="s">
        <v>142</v>
      </c>
      <c r="BM201" s="23" t="s">
        <v>520</v>
      </c>
    </row>
    <row r="202" spans="2:65" s="1" customFormat="1" ht="36">
      <c r="B202" s="40"/>
      <c r="C202" s="62"/>
      <c r="D202" s="203" t="s">
        <v>144</v>
      </c>
      <c r="E202" s="62"/>
      <c r="F202" s="204" t="s">
        <v>314</v>
      </c>
      <c r="G202" s="62"/>
      <c r="H202" s="62"/>
      <c r="I202" s="162"/>
      <c r="J202" s="62"/>
      <c r="K202" s="62"/>
      <c r="L202" s="60"/>
      <c r="M202" s="205"/>
      <c r="N202" s="41"/>
      <c r="O202" s="41"/>
      <c r="P202" s="41"/>
      <c r="Q202" s="41"/>
      <c r="R202" s="41"/>
      <c r="S202" s="41"/>
      <c r="T202" s="77"/>
      <c r="AT202" s="23" t="s">
        <v>144</v>
      </c>
      <c r="AU202" s="23" t="s">
        <v>86</v>
      </c>
    </row>
    <row r="203" spans="2:65" s="11" customFormat="1" ht="12">
      <c r="B203" s="206"/>
      <c r="C203" s="207"/>
      <c r="D203" s="203" t="s">
        <v>146</v>
      </c>
      <c r="E203" s="208" t="s">
        <v>21</v>
      </c>
      <c r="F203" s="209" t="s">
        <v>315</v>
      </c>
      <c r="G203" s="207"/>
      <c r="H203" s="208" t="s">
        <v>21</v>
      </c>
      <c r="I203" s="210"/>
      <c r="J203" s="207"/>
      <c r="K203" s="207"/>
      <c r="L203" s="211"/>
      <c r="M203" s="212"/>
      <c r="N203" s="213"/>
      <c r="O203" s="213"/>
      <c r="P203" s="213"/>
      <c r="Q203" s="213"/>
      <c r="R203" s="213"/>
      <c r="S203" s="213"/>
      <c r="T203" s="214"/>
      <c r="AT203" s="215" t="s">
        <v>146</v>
      </c>
      <c r="AU203" s="215" t="s">
        <v>86</v>
      </c>
      <c r="AV203" s="11" t="s">
        <v>84</v>
      </c>
      <c r="AW203" s="11" t="s">
        <v>39</v>
      </c>
      <c r="AX203" s="11" t="s">
        <v>76</v>
      </c>
      <c r="AY203" s="215" t="s">
        <v>135</v>
      </c>
    </row>
    <row r="204" spans="2:65" s="12" customFormat="1" ht="24">
      <c r="B204" s="216"/>
      <c r="C204" s="217"/>
      <c r="D204" s="203" t="s">
        <v>146</v>
      </c>
      <c r="E204" s="218" t="s">
        <v>21</v>
      </c>
      <c r="F204" s="219" t="s">
        <v>316</v>
      </c>
      <c r="G204" s="217"/>
      <c r="H204" s="220">
        <v>6</v>
      </c>
      <c r="I204" s="221"/>
      <c r="J204" s="217"/>
      <c r="K204" s="217"/>
      <c r="L204" s="222"/>
      <c r="M204" s="223"/>
      <c r="N204" s="224"/>
      <c r="O204" s="224"/>
      <c r="P204" s="224"/>
      <c r="Q204" s="224"/>
      <c r="R204" s="224"/>
      <c r="S204" s="224"/>
      <c r="T204" s="225"/>
      <c r="AT204" s="226" t="s">
        <v>146</v>
      </c>
      <c r="AU204" s="226" t="s">
        <v>86</v>
      </c>
      <c r="AV204" s="12" t="s">
        <v>86</v>
      </c>
      <c r="AW204" s="12" t="s">
        <v>39</v>
      </c>
      <c r="AX204" s="12" t="s">
        <v>84</v>
      </c>
      <c r="AY204" s="226" t="s">
        <v>135</v>
      </c>
    </row>
    <row r="205" spans="2:65" s="1" customFormat="1" ht="25.5" customHeight="1">
      <c r="B205" s="40"/>
      <c r="C205" s="191" t="s">
        <v>317</v>
      </c>
      <c r="D205" s="191" t="s">
        <v>137</v>
      </c>
      <c r="E205" s="192" t="s">
        <v>318</v>
      </c>
      <c r="F205" s="193" t="s">
        <v>319</v>
      </c>
      <c r="G205" s="194" t="s">
        <v>307</v>
      </c>
      <c r="H205" s="195">
        <v>120</v>
      </c>
      <c r="I205" s="196"/>
      <c r="J205" s="197">
        <f>ROUND(I205*H205,2)</f>
        <v>0</v>
      </c>
      <c r="K205" s="193" t="s">
        <v>141</v>
      </c>
      <c r="L205" s="60"/>
      <c r="M205" s="198" t="s">
        <v>21</v>
      </c>
      <c r="N205" s="199" t="s">
        <v>47</v>
      </c>
      <c r="O205" s="41"/>
      <c r="P205" s="200">
        <f>O205*H205</f>
        <v>0</v>
      </c>
      <c r="Q205" s="200">
        <v>0</v>
      </c>
      <c r="R205" s="200">
        <f>Q205*H205</f>
        <v>0</v>
      </c>
      <c r="S205" s="200">
        <v>0</v>
      </c>
      <c r="T205" s="201">
        <f>S205*H205</f>
        <v>0</v>
      </c>
      <c r="AR205" s="23" t="s">
        <v>142</v>
      </c>
      <c r="AT205" s="23" t="s">
        <v>137</v>
      </c>
      <c r="AU205" s="23" t="s">
        <v>86</v>
      </c>
      <c r="AY205" s="23" t="s">
        <v>135</v>
      </c>
      <c r="BE205" s="202">
        <f>IF(N205="základní",J205,0)</f>
        <v>0</v>
      </c>
      <c r="BF205" s="202">
        <f>IF(N205="snížená",J205,0)</f>
        <v>0</v>
      </c>
      <c r="BG205" s="202">
        <f>IF(N205="zákl. přenesená",J205,0)</f>
        <v>0</v>
      </c>
      <c r="BH205" s="202">
        <f>IF(N205="sníž. přenesená",J205,0)</f>
        <v>0</v>
      </c>
      <c r="BI205" s="202">
        <f>IF(N205="nulová",J205,0)</f>
        <v>0</v>
      </c>
      <c r="BJ205" s="23" t="s">
        <v>84</v>
      </c>
      <c r="BK205" s="202">
        <f>ROUND(I205*H205,2)</f>
        <v>0</v>
      </c>
      <c r="BL205" s="23" t="s">
        <v>142</v>
      </c>
      <c r="BM205" s="23" t="s">
        <v>521</v>
      </c>
    </row>
    <row r="206" spans="2:65" s="1" customFormat="1" ht="36">
      <c r="B206" s="40"/>
      <c r="C206" s="62"/>
      <c r="D206" s="203" t="s">
        <v>144</v>
      </c>
      <c r="E206" s="62"/>
      <c r="F206" s="204" t="s">
        <v>314</v>
      </c>
      <c r="G206" s="62"/>
      <c r="H206" s="62"/>
      <c r="I206" s="162"/>
      <c r="J206" s="62"/>
      <c r="K206" s="62"/>
      <c r="L206" s="60"/>
      <c r="M206" s="205"/>
      <c r="N206" s="41"/>
      <c r="O206" s="41"/>
      <c r="P206" s="41"/>
      <c r="Q206" s="41"/>
      <c r="R206" s="41"/>
      <c r="S206" s="41"/>
      <c r="T206" s="77"/>
      <c r="AT206" s="23" t="s">
        <v>144</v>
      </c>
      <c r="AU206" s="23" t="s">
        <v>86</v>
      </c>
    </row>
    <row r="207" spans="2:65" s="12" customFormat="1" ht="12">
      <c r="B207" s="216"/>
      <c r="C207" s="217"/>
      <c r="D207" s="203" t="s">
        <v>146</v>
      </c>
      <c r="E207" s="218" t="s">
        <v>21</v>
      </c>
      <c r="F207" s="219" t="s">
        <v>522</v>
      </c>
      <c r="G207" s="217"/>
      <c r="H207" s="220">
        <v>120</v>
      </c>
      <c r="I207" s="221"/>
      <c r="J207" s="217"/>
      <c r="K207" s="217"/>
      <c r="L207" s="222"/>
      <c r="M207" s="223"/>
      <c r="N207" s="224"/>
      <c r="O207" s="224"/>
      <c r="P207" s="224"/>
      <c r="Q207" s="224"/>
      <c r="R207" s="224"/>
      <c r="S207" s="224"/>
      <c r="T207" s="225"/>
      <c r="AT207" s="226" t="s">
        <v>146</v>
      </c>
      <c r="AU207" s="226" t="s">
        <v>86</v>
      </c>
      <c r="AV207" s="12" t="s">
        <v>86</v>
      </c>
      <c r="AW207" s="12" t="s">
        <v>39</v>
      </c>
      <c r="AX207" s="12" t="s">
        <v>84</v>
      </c>
      <c r="AY207" s="226" t="s">
        <v>135</v>
      </c>
    </row>
    <row r="208" spans="2:65" s="1" customFormat="1" ht="16.5" customHeight="1">
      <c r="B208" s="40"/>
      <c r="C208" s="191" t="s">
        <v>322</v>
      </c>
      <c r="D208" s="191" t="s">
        <v>137</v>
      </c>
      <c r="E208" s="192" t="s">
        <v>323</v>
      </c>
      <c r="F208" s="193" t="s">
        <v>324</v>
      </c>
      <c r="G208" s="194" t="s">
        <v>307</v>
      </c>
      <c r="H208" s="195">
        <v>2</v>
      </c>
      <c r="I208" s="196"/>
      <c r="J208" s="197">
        <f>ROUND(I208*H208,2)</f>
        <v>0</v>
      </c>
      <c r="K208" s="193" t="s">
        <v>141</v>
      </c>
      <c r="L208" s="60"/>
      <c r="M208" s="198" t="s">
        <v>21</v>
      </c>
      <c r="N208" s="199" t="s">
        <v>47</v>
      </c>
      <c r="O208" s="41"/>
      <c r="P208" s="200">
        <f>O208*H208</f>
        <v>0</v>
      </c>
      <c r="Q208" s="200">
        <v>0</v>
      </c>
      <c r="R208" s="200">
        <f>Q208*H208</f>
        <v>0</v>
      </c>
      <c r="S208" s="200">
        <v>0</v>
      </c>
      <c r="T208" s="201">
        <f>S208*H208</f>
        <v>0</v>
      </c>
      <c r="AR208" s="23" t="s">
        <v>142</v>
      </c>
      <c r="AT208" s="23" t="s">
        <v>137</v>
      </c>
      <c r="AU208" s="23" t="s">
        <v>86</v>
      </c>
      <c r="AY208" s="23" t="s">
        <v>135</v>
      </c>
      <c r="BE208" s="202">
        <f>IF(N208="základní",J208,0)</f>
        <v>0</v>
      </c>
      <c r="BF208" s="202">
        <f>IF(N208="snížená",J208,0)</f>
        <v>0</v>
      </c>
      <c r="BG208" s="202">
        <f>IF(N208="zákl. přenesená",J208,0)</f>
        <v>0</v>
      </c>
      <c r="BH208" s="202">
        <f>IF(N208="sníž. přenesená",J208,0)</f>
        <v>0</v>
      </c>
      <c r="BI208" s="202">
        <f>IF(N208="nulová",J208,0)</f>
        <v>0</v>
      </c>
      <c r="BJ208" s="23" t="s">
        <v>84</v>
      </c>
      <c r="BK208" s="202">
        <f>ROUND(I208*H208,2)</f>
        <v>0</v>
      </c>
      <c r="BL208" s="23" t="s">
        <v>142</v>
      </c>
      <c r="BM208" s="23" t="s">
        <v>523</v>
      </c>
    </row>
    <row r="209" spans="2:65" s="1" customFormat="1" ht="48">
      <c r="B209" s="40"/>
      <c r="C209" s="62"/>
      <c r="D209" s="203" t="s">
        <v>144</v>
      </c>
      <c r="E209" s="62"/>
      <c r="F209" s="204" t="s">
        <v>326</v>
      </c>
      <c r="G209" s="62"/>
      <c r="H209" s="62"/>
      <c r="I209" s="162"/>
      <c r="J209" s="62"/>
      <c r="K209" s="62"/>
      <c r="L209" s="60"/>
      <c r="M209" s="205"/>
      <c r="N209" s="41"/>
      <c r="O209" s="41"/>
      <c r="P209" s="41"/>
      <c r="Q209" s="41"/>
      <c r="R209" s="41"/>
      <c r="S209" s="41"/>
      <c r="T209" s="77"/>
      <c r="AT209" s="23" t="s">
        <v>144</v>
      </c>
      <c r="AU209" s="23" t="s">
        <v>86</v>
      </c>
    </row>
    <row r="210" spans="2:65" s="11" customFormat="1" ht="12">
      <c r="B210" s="206"/>
      <c r="C210" s="207"/>
      <c r="D210" s="203" t="s">
        <v>146</v>
      </c>
      <c r="E210" s="208" t="s">
        <v>21</v>
      </c>
      <c r="F210" s="209" t="s">
        <v>327</v>
      </c>
      <c r="G210" s="207"/>
      <c r="H210" s="208" t="s">
        <v>21</v>
      </c>
      <c r="I210" s="210"/>
      <c r="J210" s="207"/>
      <c r="K210" s="207"/>
      <c r="L210" s="211"/>
      <c r="M210" s="212"/>
      <c r="N210" s="213"/>
      <c r="O210" s="213"/>
      <c r="P210" s="213"/>
      <c r="Q210" s="213"/>
      <c r="R210" s="213"/>
      <c r="S210" s="213"/>
      <c r="T210" s="214"/>
      <c r="AT210" s="215" t="s">
        <v>146</v>
      </c>
      <c r="AU210" s="215" t="s">
        <v>86</v>
      </c>
      <c r="AV210" s="11" t="s">
        <v>84</v>
      </c>
      <c r="AW210" s="11" t="s">
        <v>39</v>
      </c>
      <c r="AX210" s="11" t="s">
        <v>76</v>
      </c>
      <c r="AY210" s="215" t="s">
        <v>135</v>
      </c>
    </row>
    <row r="211" spans="2:65" s="12" customFormat="1" ht="12">
      <c r="B211" s="216"/>
      <c r="C211" s="217"/>
      <c r="D211" s="203" t="s">
        <v>146</v>
      </c>
      <c r="E211" s="218" t="s">
        <v>21</v>
      </c>
      <c r="F211" s="219" t="s">
        <v>86</v>
      </c>
      <c r="G211" s="217"/>
      <c r="H211" s="220">
        <v>2</v>
      </c>
      <c r="I211" s="221"/>
      <c r="J211" s="217"/>
      <c r="K211" s="217"/>
      <c r="L211" s="222"/>
      <c r="M211" s="223"/>
      <c r="N211" s="224"/>
      <c r="O211" s="224"/>
      <c r="P211" s="224"/>
      <c r="Q211" s="224"/>
      <c r="R211" s="224"/>
      <c r="S211" s="224"/>
      <c r="T211" s="225"/>
      <c r="AT211" s="226" t="s">
        <v>146</v>
      </c>
      <c r="AU211" s="226" t="s">
        <v>86</v>
      </c>
      <c r="AV211" s="12" t="s">
        <v>86</v>
      </c>
      <c r="AW211" s="12" t="s">
        <v>39</v>
      </c>
      <c r="AX211" s="12" t="s">
        <v>84</v>
      </c>
      <c r="AY211" s="226" t="s">
        <v>135</v>
      </c>
    </row>
    <row r="212" spans="2:65" s="1" customFormat="1" ht="25.5" customHeight="1">
      <c r="B212" s="40"/>
      <c r="C212" s="191" t="s">
        <v>328</v>
      </c>
      <c r="D212" s="191" t="s">
        <v>137</v>
      </c>
      <c r="E212" s="192" t="s">
        <v>329</v>
      </c>
      <c r="F212" s="193" t="s">
        <v>330</v>
      </c>
      <c r="G212" s="194" t="s">
        <v>307</v>
      </c>
      <c r="H212" s="195">
        <v>40</v>
      </c>
      <c r="I212" s="196"/>
      <c r="J212" s="197">
        <f>ROUND(I212*H212,2)</f>
        <v>0</v>
      </c>
      <c r="K212" s="193" t="s">
        <v>141</v>
      </c>
      <c r="L212" s="60"/>
      <c r="M212" s="198" t="s">
        <v>21</v>
      </c>
      <c r="N212" s="199" t="s">
        <v>47</v>
      </c>
      <c r="O212" s="41"/>
      <c r="P212" s="200">
        <f>O212*H212</f>
        <v>0</v>
      </c>
      <c r="Q212" s="200">
        <v>0</v>
      </c>
      <c r="R212" s="200">
        <f>Q212*H212</f>
        <v>0</v>
      </c>
      <c r="S212" s="200">
        <v>0</v>
      </c>
      <c r="T212" s="201">
        <f>S212*H212</f>
        <v>0</v>
      </c>
      <c r="AR212" s="23" t="s">
        <v>142</v>
      </c>
      <c r="AT212" s="23" t="s">
        <v>137</v>
      </c>
      <c r="AU212" s="23" t="s">
        <v>86</v>
      </c>
      <c r="AY212" s="23" t="s">
        <v>135</v>
      </c>
      <c r="BE212" s="202">
        <f>IF(N212="základní",J212,0)</f>
        <v>0</v>
      </c>
      <c r="BF212" s="202">
        <f>IF(N212="snížená",J212,0)</f>
        <v>0</v>
      </c>
      <c r="BG212" s="202">
        <f>IF(N212="zákl. přenesená",J212,0)</f>
        <v>0</v>
      </c>
      <c r="BH212" s="202">
        <f>IF(N212="sníž. přenesená",J212,0)</f>
        <v>0</v>
      </c>
      <c r="BI212" s="202">
        <f>IF(N212="nulová",J212,0)</f>
        <v>0</v>
      </c>
      <c r="BJ212" s="23" t="s">
        <v>84</v>
      </c>
      <c r="BK212" s="202">
        <f>ROUND(I212*H212,2)</f>
        <v>0</v>
      </c>
      <c r="BL212" s="23" t="s">
        <v>142</v>
      </c>
      <c r="BM212" s="23" t="s">
        <v>524</v>
      </c>
    </row>
    <row r="213" spans="2:65" s="1" customFormat="1" ht="48">
      <c r="B213" s="40"/>
      <c r="C213" s="62"/>
      <c r="D213" s="203" t="s">
        <v>144</v>
      </c>
      <c r="E213" s="62"/>
      <c r="F213" s="204" t="s">
        <v>326</v>
      </c>
      <c r="G213" s="62"/>
      <c r="H213" s="62"/>
      <c r="I213" s="162"/>
      <c r="J213" s="62"/>
      <c r="K213" s="62"/>
      <c r="L213" s="60"/>
      <c r="M213" s="205"/>
      <c r="N213" s="41"/>
      <c r="O213" s="41"/>
      <c r="P213" s="41"/>
      <c r="Q213" s="41"/>
      <c r="R213" s="41"/>
      <c r="S213" s="41"/>
      <c r="T213" s="77"/>
      <c r="AT213" s="23" t="s">
        <v>144</v>
      </c>
      <c r="AU213" s="23" t="s">
        <v>86</v>
      </c>
    </row>
    <row r="214" spans="2:65" s="12" customFormat="1" ht="12">
      <c r="B214" s="216"/>
      <c r="C214" s="217"/>
      <c r="D214" s="203" t="s">
        <v>146</v>
      </c>
      <c r="E214" s="218" t="s">
        <v>21</v>
      </c>
      <c r="F214" s="219" t="s">
        <v>525</v>
      </c>
      <c r="G214" s="217"/>
      <c r="H214" s="220">
        <v>40</v>
      </c>
      <c r="I214" s="221"/>
      <c r="J214" s="217"/>
      <c r="K214" s="217"/>
      <c r="L214" s="222"/>
      <c r="M214" s="223"/>
      <c r="N214" s="224"/>
      <c r="O214" s="224"/>
      <c r="P214" s="224"/>
      <c r="Q214" s="224"/>
      <c r="R214" s="224"/>
      <c r="S214" s="224"/>
      <c r="T214" s="225"/>
      <c r="AT214" s="226" t="s">
        <v>146</v>
      </c>
      <c r="AU214" s="226" t="s">
        <v>86</v>
      </c>
      <c r="AV214" s="12" t="s">
        <v>86</v>
      </c>
      <c r="AW214" s="12" t="s">
        <v>39</v>
      </c>
      <c r="AX214" s="12" t="s">
        <v>84</v>
      </c>
      <c r="AY214" s="226" t="s">
        <v>135</v>
      </c>
    </row>
    <row r="215" spans="2:65" s="1" customFormat="1" ht="16.5" customHeight="1">
      <c r="B215" s="40"/>
      <c r="C215" s="191" t="s">
        <v>333</v>
      </c>
      <c r="D215" s="191" t="s">
        <v>137</v>
      </c>
      <c r="E215" s="192" t="s">
        <v>334</v>
      </c>
      <c r="F215" s="193" t="s">
        <v>335</v>
      </c>
      <c r="G215" s="194" t="s">
        <v>140</v>
      </c>
      <c r="H215" s="195">
        <v>50.22</v>
      </c>
      <c r="I215" s="196"/>
      <c r="J215" s="197">
        <f>ROUND(I215*H215,2)</f>
        <v>0</v>
      </c>
      <c r="K215" s="193" t="s">
        <v>141</v>
      </c>
      <c r="L215" s="60"/>
      <c r="M215" s="198" t="s">
        <v>21</v>
      </c>
      <c r="N215" s="199" t="s">
        <v>47</v>
      </c>
      <c r="O215" s="41"/>
      <c r="P215" s="200">
        <f>O215*H215</f>
        <v>0</v>
      </c>
      <c r="Q215" s="200">
        <v>0</v>
      </c>
      <c r="R215" s="200">
        <f>Q215*H215</f>
        <v>0</v>
      </c>
      <c r="S215" s="200">
        <v>2.9999999999999997E-4</v>
      </c>
      <c r="T215" s="201">
        <f>S215*H215</f>
        <v>1.5065999999999998E-2</v>
      </c>
      <c r="AR215" s="23" t="s">
        <v>142</v>
      </c>
      <c r="AT215" s="23" t="s">
        <v>137</v>
      </c>
      <c r="AU215" s="23" t="s">
        <v>86</v>
      </c>
      <c r="AY215" s="23" t="s">
        <v>135</v>
      </c>
      <c r="BE215" s="202">
        <f>IF(N215="základní",J215,0)</f>
        <v>0</v>
      </c>
      <c r="BF215" s="202">
        <f>IF(N215="snížená",J215,0)</f>
        <v>0</v>
      </c>
      <c r="BG215" s="202">
        <f>IF(N215="zákl. přenesená",J215,0)</f>
        <v>0</v>
      </c>
      <c r="BH215" s="202">
        <f>IF(N215="sníž. přenesená",J215,0)</f>
        <v>0</v>
      </c>
      <c r="BI215" s="202">
        <f>IF(N215="nulová",J215,0)</f>
        <v>0</v>
      </c>
      <c r="BJ215" s="23" t="s">
        <v>84</v>
      </c>
      <c r="BK215" s="202">
        <f>ROUND(I215*H215,2)</f>
        <v>0</v>
      </c>
      <c r="BL215" s="23" t="s">
        <v>142</v>
      </c>
      <c r="BM215" s="23" t="s">
        <v>526</v>
      </c>
    </row>
    <row r="216" spans="2:65" s="1" customFormat="1" ht="36">
      <c r="B216" s="40"/>
      <c r="C216" s="62"/>
      <c r="D216" s="203" t="s">
        <v>144</v>
      </c>
      <c r="E216" s="62"/>
      <c r="F216" s="204" t="s">
        <v>337</v>
      </c>
      <c r="G216" s="62"/>
      <c r="H216" s="62"/>
      <c r="I216" s="162"/>
      <c r="J216" s="62"/>
      <c r="K216" s="62"/>
      <c r="L216" s="60"/>
      <c r="M216" s="205"/>
      <c r="N216" s="41"/>
      <c r="O216" s="41"/>
      <c r="P216" s="41"/>
      <c r="Q216" s="41"/>
      <c r="R216" s="41"/>
      <c r="S216" s="41"/>
      <c r="T216" s="77"/>
      <c r="AT216" s="23" t="s">
        <v>144</v>
      </c>
      <c r="AU216" s="23" t="s">
        <v>86</v>
      </c>
    </row>
    <row r="217" spans="2:65" s="11" customFormat="1" ht="12">
      <c r="B217" s="206"/>
      <c r="C217" s="207"/>
      <c r="D217" s="203" t="s">
        <v>146</v>
      </c>
      <c r="E217" s="208" t="s">
        <v>21</v>
      </c>
      <c r="F217" s="209" t="s">
        <v>338</v>
      </c>
      <c r="G217" s="207"/>
      <c r="H217" s="208" t="s">
        <v>21</v>
      </c>
      <c r="I217" s="210"/>
      <c r="J217" s="207"/>
      <c r="K217" s="207"/>
      <c r="L217" s="211"/>
      <c r="M217" s="212"/>
      <c r="N217" s="213"/>
      <c r="O217" s="213"/>
      <c r="P217" s="213"/>
      <c r="Q217" s="213"/>
      <c r="R217" s="213"/>
      <c r="S217" s="213"/>
      <c r="T217" s="214"/>
      <c r="AT217" s="215" t="s">
        <v>146</v>
      </c>
      <c r="AU217" s="215" t="s">
        <v>86</v>
      </c>
      <c r="AV217" s="11" t="s">
        <v>84</v>
      </c>
      <c r="AW217" s="11" t="s">
        <v>39</v>
      </c>
      <c r="AX217" s="11" t="s">
        <v>76</v>
      </c>
      <c r="AY217" s="215" t="s">
        <v>135</v>
      </c>
    </row>
    <row r="218" spans="2:65" s="12" customFormat="1" ht="12">
      <c r="B218" s="216"/>
      <c r="C218" s="217"/>
      <c r="D218" s="203" t="s">
        <v>146</v>
      </c>
      <c r="E218" s="218" t="s">
        <v>21</v>
      </c>
      <c r="F218" s="219" t="s">
        <v>527</v>
      </c>
      <c r="G218" s="217"/>
      <c r="H218" s="220">
        <v>50.22</v>
      </c>
      <c r="I218" s="221"/>
      <c r="J218" s="217"/>
      <c r="K218" s="217"/>
      <c r="L218" s="222"/>
      <c r="M218" s="223"/>
      <c r="N218" s="224"/>
      <c r="O218" s="224"/>
      <c r="P218" s="224"/>
      <c r="Q218" s="224"/>
      <c r="R218" s="224"/>
      <c r="S218" s="224"/>
      <c r="T218" s="225"/>
      <c r="AT218" s="226" t="s">
        <v>146</v>
      </c>
      <c r="AU218" s="226" t="s">
        <v>86</v>
      </c>
      <c r="AV218" s="12" t="s">
        <v>86</v>
      </c>
      <c r="AW218" s="12" t="s">
        <v>39</v>
      </c>
      <c r="AX218" s="12" t="s">
        <v>84</v>
      </c>
      <c r="AY218" s="226" t="s">
        <v>135</v>
      </c>
    </row>
    <row r="219" spans="2:65" s="1" customFormat="1" ht="51" customHeight="1">
      <c r="B219" s="40"/>
      <c r="C219" s="191" t="s">
        <v>341</v>
      </c>
      <c r="D219" s="191" t="s">
        <v>137</v>
      </c>
      <c r="E219" s="192" t="s">
        <v>342</v>
      </c>
      <c r="F219" s="193" t="s">
        <v>343</v>
      </c>
      <c r="G219" s="194" t="s">
        <v>234</v>
      </c>
      <c r="H219" s="195">
        <v>21</v>
      </c>
      <c r="I219" s="196"/>
      <c r="J219" s="197">
        <f>ROUND(I219*H219,2)</f>
        <v>0</v>
      </c>
      <c r="K219" s="193" t="s">
        <v>141</v>
      </c>
      <c r="L219" s="60"/>
      <c r="M219" s="198" t="s">
        <v>21</v>
      </c>
      <c r="N219" s="199" t="s">
        <v>47</v>
      </c>
      <c r="O219" s="41"/>
      <c r="P219" s="200">
        <f>O219*H219</f>
        <v>0</v>
      </c>
      <c r="Q219" s="200">
        <v>0</v>
      </c>
      <c r="R219" s="200">
        <f>Q219*H219</f>
        <v>0</v>
      </c>
      <c r="S219" s="200">
        <v>0.17199999999999999</v>
      </c>
      <c r="T219" s="201">
        <f>S219*H219</f>
        <v>3.6119999999999997</v>
      </c>
      <c r="AR219" s="23" t="s">
        <v>142</v>
      </c>
      <c r="AT219" s="23" t="s">
        <v>137</v>
      </c>
      <c r="AU219" s="23" t="s">
        <v>86</v>
      </c>
      <c r="AY219" s="23" t="s">
        <v>135</v>
      </c>
      <c r="BE219" s="202">
        <f>IF(N219="základní",J219,0)</f>
        <v>0</v>
      </c>
      <c r="BF219" s="202">
        <f>IF(N219="snížená",J219,0)</f>
        <v>0</v>
      </c>
      <c r="BG219" s="202">
        <f>IF(N219="zákl. přenesená",J219,0)</f>
        <v>0</v>
      </c>
      <c r="BH219" s="202">
        <f>IF(N219="sníž. přenesená",J219,0)</f>
        <v>0</v>
      </c>
      <c r="BI219" s="202">
        <f>IF(N219="nulová",J219,0)</f>
        <v>0</v>
      </c>
      <c r="BJ219" s="23" t="s">
        <v>84</v>
      </c>
      <c r="BK219" s="202">
        <f>ROUND(I219*H219,2)</f>
        <v>0</v>
      </c>
      <c r="BL219" s="23" t="s">
        <v>142</v>
      </c>
      <c r="BM219" s="23" t="s">
        <v>528</v>
      </c>
    </row>
    <row r="220" spans="2:65" s="1" customFormat="1" ht="72">
      <c r="B220" s="40"/>
      <c r="C220" s="62"/>
      <c r="D220" s="203" t="s">
        <v>144</v>
      </c>
      <c r="E220" s="62"/>
      <c r="F220" s="204" t="s">
        <v>345</v>
      </c>
      <c r="G220" s="62"/>
      <c r="H220" s="62"/>
      <c r="I220" s="162"/>
      <c r="J220" s="62"/>
      <c r="K220" s="62"/>
      <c r="L220" s="60"/>
      <c r="M220" s="205"/>
      <c r="N220" s="41"/>
      <c r="O220" s="41"/>
      <c r="P220" s="41"/>
      <c r="Q220" s="41"/>
      <c r="R220" s="41"/>
      <c r="S220" s="41"/>
      <c r="T220" s="77"/>
      <c r="AT220" s="23" t="s">
        <v>144</v>
      </c>
      <c r="AU220" s="23" t="s">
        <v>86</v>
      </c>
    </row>
    <row r="221" spans="2:65" s="11" customFormat="1" ht="12">
      <c r="B221" s="206"/>
      <c r="C221" s="207"/>
      <c r="D221" s="203" t="s">
        <v>146</v>
      </c>
      <c r="E221" s="208" t="s">
        <v>21</v>
      </c>
      <c r="F221" s="209" t="s">
        <v>346</v>
      </c>
      <c r="G221" s="207"/>
      <c r="H221" s="208" t="s">
        <v>21</v>
      </c>
      <c r="I221" s="210"/>
      <c r="J221" s="207"/>
      <c r="K221" s="207"/>
      <c r="L221" s="211"/>
      <c r="M221" s="212"/>
      <c r="N221" s="213"/>
      <c r="O221" s="213"/>
      <c r="P221" s="213"/>
      <c r="Q221" s="213"/>
      <c r="R221" s="213"/>
      <c r="S221" s="213"/>
      <c r="T221" s="214"/>
      <c r="AT221" s="215" t="s">
        <v>146</v>
      </c>
      <c r="AU221" s="215" t="s">
        <v>86</v>
      </c>
      <c r="AV221" s="11" t="s">
        <v>84</v>
      </c>
      <c r="AW221" s="11" t="s">
        <v>39</v>
      </c>
      <c r="AX221" s="11" t="s">
        <v>76</v>
      </c>
      <c r="AY221" s="215" t="s">
        <v>135</v>
      </c>
    </row>
    <row r="222" spans="2:65" s="12" customFormat="1" ht="12">
      <c r="B222" s="216"/>
      <c r="C222" s="217"/>
      <c r="D222" s="203" t="s">
        <v>146</v>
      </c>
      <c r="E222" s="218" t="s">
        <v>21</v>
      </c>
      <c r="F222" s="219" t="s">
        <v>529</v>
      </c>
      <c r="G222" s="217"/>
      <c r="H222" s="220">
        <v>21</v>
      </c>
      <c r="I222" s="221"/>
      <c r="J222" s="217"/>
      <c r="K222" s="217"/>
      <c r="L222" s="222"/>
      <c r="M222" s="223"/>
      <c r="N222" s="224"/>
      <c r="O222" s="224"/>
      <c r="P222" s="224"/>
      <c r="Q222" s="224"/>
      <c r="R222" s="224"/>
      <c r="S222" s="224"/>
      <c r="T222" s="225"/>
      <c r="AT222" s="226" t="s">
        <v>146</v>
      </c>
      <c r="AU222" s="226" t="s">
        <v>86</v>
      </c>
      <c r="AV222" s="12" t="s">
        <v>86</v>
      </c>
      <c r="AW222" s="12" t="s">
        <v>39</v>
      </c>
      <c r="AX222" s="12" t="s">
        <v>84</v>
      </c>
      <c r="AY222" s="226" t="s">
        <v>135</v>
      </c>
    </row>
    <row r="223" spans="2:65" s="1" customFormat="1" ht="51" customHeight="1">
      <c r="B223" s="40"/>
      <c r="C223" s="191" t="s">
        <v>348</v>
      </c>
      <c r="D223" s="191" t="s">
        <v>137</v>
      </c>
      <c r="E223" s="192" t="s">
        <v>349</v>
      </c>
      <c r="F223" s="193" t="s">
        <v>350</v>
      </c>
      <c r="G223" s="194" t="s">
        <v>234</v>
      </c>
      <c r="H223" s="195">
        <v>5.9</v>
      </c>
      <c r="I223" s="196"/>
      <c r="J223" s="197">
        <f>ROUND(I223*H223,2)</f>
        <v>0</v>
      </c>
      <c r="K223" s="193" t="s">
        <v>141</v>
      </c>
      <c r="L223" s="60"/>
      <c r="M223" s="198" t="s">
        <v>21</v>
      </c>
      <c r="N223" s="199" t="s">
        <v>47</v>
      </c>
      <c r="O223" s="41"/>
      <c r="P223" s="200">
        <f>O223*H223</f>
        <v>0</v>
      </c>
      <c r="Q223" s="200">
        <v>0</v>
      </c>
      <c r="R223" s="200">
        <f>Q223*H223</f>
        <v>0</v>
      </c>
      <c r="S223" s="200">
        <v>4.2999999999999997E-2</v>
      </c>
      <c r="T223" s="201">
        <f>S223*H223</f>
        <v>0.25369999999999998</v>
      </c>
      <c r="AR223" s="23" t="s">
        <v>142</v>
      </c>
      <c r="AT223" s="23" t="s">
        <v>137</v>
      </c>
      <c r="AU223" s="23" t="s">
        <v>86</v>
      </c>
      <c r="AY223" s="23" t="s">
        <v>135</v>
      </c>
      <c r="BE223" s="202">
        <f>IF(N223="základní",J223,0)</f>
        <v>0</v>
      </c>
      <c r="BF223" s="202">
        <f>IF(N223="snížená",J223,0)</f>
        <v>0</v>
      </c>
      <c r="BG223" s="202">
        <f>IF(N223="zákl. přenesená",J223,0)</f>
        <v>0</v>
      </c>
      <c r="BH223" s="202">
        <f>IF(N223="sníž. přenesená",J223,0)</f>
        <v>0</v>
      </c>
      <c r="BI223" s="202">
        <f>IF(N223="nulová",J223,0)</f>
        <v>0</v>
      </c>
      <c r="BJ223" s="23" t="s">
        <v>84</v>
      </c>
      <c r="BK223" s="202">
        <f>ROUND(I223*H223,2)</f>
        <v>0</v>
      </c>
      <c r="BL223" s="23" t="s">
        <v>142</v>
      </c>
      <c r="BM223" s="23" t="s">
        <v>530</v>
      </c>
    </row>
    <row r="224" spans="2:65" s="1" customFormat="1" ht="84">
      <c r="B224" s="40"/>
      <c r="C224" s="62"/>
      <c r="D224" s="203" t="s">
        <v>144</v>
      </c>
      <c r="E224" s="62"/>
      <c r="F224" s="204" t="s">
        <v>352</v>
      </c>
      <c r="G224" s="62"/>
      <c r="H224" s="62"/>
      <c r="I224" s="162"/>
      <c r="J224" s="62"/>
      <c r="K224" s="62"/>
      <c r="L224" s="60"/>
      <c r="M224" s="205"/>
      <c r="N224" s="41"/>
      <c r="O224" s="41"/>
      <c r="P224" s="41"/>
      <c r="Q224" s="41"/>
      <c r="R224" s="41"/>
      <c r="S224" s="41"/>
      <c r="T224" s="77"/>
      <c r="AT224" s="23" t="s">
        <v>144</v>
      </c>
      <c r="AU224" s="23" t="s">
        <v>86</v>
      </c>
    </row>
    <row r="225" spans="2:65" s="11" customFormat="1" ht="12">
      <c r="B225" s="206"/>
      <c r="C225" s="207"/>
      <c r="D225" s="203" t="s">
        <v>146</v>
      </c>
      <c r="E225" s="208" t="s">
        <v>21</v>
      </c>
      <c r="F225" s="209" t="s">
        <v>353</v>
      </c>
      <c r="G225" s="207"/>
      <c r="H225" s="208" t="s">
        <v>21</v>
      </c>
      <c r="I225" s="210"/>
      <c r="J225" s="207"/>
      <c r="K225" s="207"/>
      <c r="L225" s="211"/>
      <c r="M225" s="212"/>
      <c r="N225" s="213"/>
      <c r="O225" s="213"/>
      <c r="P225" s="213"/>
      <c r="Q225" s="213"/>
      <c r="R225" s="213"/>
      <c r="S225" s="213"/>
      <c r="T225" s="214"/>
      <c r="AT225" s="215" t="s">
        <v>146</v>
      </c>
      <c r="AU225" s="215" t="s">
        <v>86</v>
      </c>
      <c r="AV225" s="11" t="s">
        <v>84</v>
      </c>
      <c r="AW225" s="11" t="s">
        <v>39</v>
      </c>
      <c r="AX225" s="11" t="s">
        <v>76</v>
      </c>
      <c r="AY225" s="215" t="s">
        <v>135</v>
      </c>
    </row>
    <row r="226" spans="2:65" s="12" customFormat="1" ht="12">
      <c r="B226" s="216"/>
      <c r="C226" s="217"/>
      <c r="D226" s="203" t="s">
        <v>146</v>
      </c>
      <c r="E226" s="218" t="s">
        <v>21</v>
      </c>
      <c r="F226" s="219" t="s">
        <v>531</v>
      </c>
      <c r="G226" s="217"/>
      <c r="H226" s="220">
        <v>5.9</v>
      </c>
      <c r="I226" s="221"/>
      <c r="J226" s="217"/>
      <c r="K226" s="217"/>
      <c r="L226" s="222"/>
      <c r="M226" s="223"/>
      <c r="N226" s="224"/>
      <c r="O226" s="224"/>
      <c r="P226" s="224"/>
      <c r="Q226" s="224"/>
      <c r="R226" s="224"/>
      <c r="S226" s="224"/>
      <c r="T226" s="225"/>
      <c r="AT226" s="226" t="s">
        <v>146</v>
      </c>
      <c r="AU226" s="226" t="s">
        <v>86</v>
      </c>
      <c r="AV226" s="12" t="s">
        <v>86</v>
      </c>
      <c r="AW226" s="12" t="s">
        <v>39</v>
      </c>
      <c r="AX226" s="12" t="s">
        <v>84</v>
      </c>
      <c r="AY226" s="226" t="s">
        <v>135</v>
      </c>
    </row>
    <row r="227" spans="2:65" s="1" customFormat="1" ht="38.25" customHeight="1">
      <c r="B227" s="40"/>
      <c r="C227" s="191" t="s">
        <v>355</v>
      </c>
      <c r="D227" s="191" t="s">
        <v>137</v>
      </c>
      <c r="E227" s="192" t="s">
        <v>356</v>
      </c>
      <c r="F227" s="193" t="s">
        <v>357</v>
      </c>
      <c r="G227" s="194" t="s">
        <v>140</v>
      </c>
      <c r="H227" s="195">
        <v>200.88</v>
      </c>
      <c r="I227" s="196"/>
      <c r="J227" s="197">
        <f>ROUND(I227*H227,2)</f>
        <v>0</v>
      </c>
      <c r="K227" s="193" t="s">
        <v>141</v>
      </c>
      <c r="L227" s="60"/>
      <c r="M227" s="198" t="s">
        <v>21</v>
      </c>
      <c r="N227" s="199" t="s">
        <v>47</v>
      </c>
      <c r="O227" s="41"/>
      <c r="P227" s="200">
        <f>O227*H227</f>
        <v>0</v>
      </c>
      <c r="Q227" s="200">
        <v>0</v>
      </c>
      <c r="R227" s="200">
        <f>Q227*H227</f>
        <v>0</v>
      </c>
      <c r="S227" s="200">
        <v>0.02</v>
      </c>
      <c r="T227" s="201">
        <f>S227*H227</f>
        <v>4.0175999999999998</v>
      </c>
      <c r="AR227" s="23" t="s">
        <v>142</v>
      </c>
      <c r="AT227" s="23" t="s">
        <v>137</v>
      </c>
      <c r="AU227" s="23" t="s">
        <v>86</v>
      </c>
      <c r="AY227" s="23" t="s">
        <v>135</v>
      </c>
      <c r="BE227" s="202">
        <f>IF(N227="základní",J227,0)</f>
        <v>0</v>
      </c>
      <c r="BF227" s="202">
        <f>IF(N227="snížená",J227,0)</f>
        <v>0</v>
      </c>
      <c r="BG227" s="202">
        <f>IF(N227="zákl. přenesená",J227,0)</f>
        <v>0</v>
      </c>
      <c r="BH227" s="202">
        <f>IF(N227="sníž. přenesená",J227,0)</f>
        <v>0</v>
      </c>
      <c r="BI227" s="202">
        <f>IF(N227="nulová",J227,0)</f>
        <v>0</v>
      </c>
      <c r="BJ227" s="23" t="s">
        <v>84</v>
      </c>
      <c r="BK227" s="202">
        <f>ROUND(I227*H227,2)</f>
        <v>0</v>
      </c>
      <c r="BL227" s="23" t="s">
        <v>142</v>
      </c>
      <c r="BM227" s="23" t="s">
        <v>532</v>
      </c>
    </row>
    <row r="228" spans="2:65" s="1" customFormat="1" ht="72">
      <c r="B228" s="40"/>
      <c r="C228" s="62"/>
      <c r="D228" s="203" t="s">
        <v>144</v>
      </c>
      <c r="E228" s="62"/>
      <c r="F228" s="204" t="s">
        <v>359</v>
      </c>
      <c r="G228" s="62"/>
      <c r="H228" s="62"/>
      <c r="I228" s="162"/>
      <c r="J228" s="62"/>
      <c r="K228" s="62"/>
      <c r="L228" s="60"/>
      <c r="M228" s="205"/>
      <c r="N228" s="41"/>
      <c r="O228" s="41"/>
      <c r="P228" s="41"/>
      <c r="Q228" s="41"/>
      <c r="R228" s="41"/>
      <c r="S228" s="41"/>
      <c r="T228" s="77"/>
      <c r="AT228" s="23" t="s">
        <v>144</v>
      </c>
      <c r="AU228" s="23" t="s">
        <v>86</v>
      </c>
    </row>
    <row r="229" spans="2:65" s="11" customFormat="1" ht="12">
      <c r="B229" s="206"/>
      <c r="C229" s="207"/>
      <c r="D229" s="203" t="s">
        <v>146</v>
      </c>
      <c r="E229" s="208" t="s">
        <v>21</v>
      </c>
      <c r="F229" s="209" t="s">
        <v>360</v>
      </c>
      <c r="G229" s="207"/>
      <c r="H229" s="208" t="s">
        <v>21</v>
      </c>
      <c r="I229" s="210"/>
      <c r="J229" s="207"/>
      <c r="K229" s="207"/>
      <c r="L229" s="211"/>
      <c r="M229" s="212"/>
      <c r="N229" s="213"/>
      <c r="O229" s="213"/>
      <c r="P229" s="213"/>
      <c r="Q229" s="213"/>
      <c r="R229" s="213"/>
      <c r="S229" s="213"/>
      <c r="T229" s="214"/>
      <c r="AT229" s="215" t="s">
        <v>146</v>
      </c>
      <c r="AU229" s="215" t="s">
        <v>86</v>
      </c>
      <c r="AV229" s="11" t="s">
        <v>84</v>
      </c>
      <c r="AW229" s="11" t="s">
        <v>39</v>
      </c>
      <c r="AX229" s="11" t="s">
        <v>76</v>
      </c>
      <c r="AY229" s="215" t="s">
        <v>135</v>
      </c>
    </row>
    <row r="230" spans="2:65" s="12" customFormat="1" ht="12">
      <c r="B230" s="216"/>
      <c r="C230" s="217"/>
      <c r="D230" s="203" t="s">
        <v>146</v>
      </c>
      <c r="E230" s="218" t="s">
        <v>21</v>
      </c>
      <c r="F230" s="219" t="s">
        <v>533</v>
      </c>
      <c r="G230" s="217"/>
      <c r="H230" s="220">
        <v>200.88</v>
      </c>
      <c r="I230" s="221"/>
      <c r="J230" s="217"/>
      <c r="K230" s="217"/>
      <c r="L230" s="222"/>
      <c r="M230" s="223"/>
      <c r="N230" s="224"/>
      <c r="O230" s="224"/>
      <c r="P230" s="224"/>
      <c r="Q230" s="224"/>
      <c r="R230" s="224"/>
      <c r="S230" s="224"/>
      <c r="T230" s="225"/>
      <c r="AT230" s="226" t="s">
        <v>146</v>
      </c>
      <c r="AU230" s="226" t="s">
        <v>86</v>
      </c>
      <c r="AV230" s="12" t="s">
        <v>86</v>
      </c>
      <c r="AW230" s="12" t="s">
        <v>39</v>
      </c>
      <c r="AX230" s="12" t="s">
        <v>84</v>
      </c>
      <c r="AY230" s="226" t="s">
        <v>135</v>
      </c>
    </row>
    <row r="231" spans="2:65" s="1" customFormat="1" ht="51" customHeight="1">
      <c r="B231" s="40"/>
      <c r="C231" s="191" t="s">
        <v>362</v>
      </c>
      <c r="D231" s="191" t="s">
        <v>137</v>
      </c>
      <c r="E231" s="192" t="s">
        <v>363</v>
      </c>
      <c r="F231" s="193" t="s">
        <v>364</v>
      </c>
      <c r="G231" s="194" t="s">
        <v>140</v>
      </c>
      <c r="H231" s="195">
        <v>6.9749999999999996</v>
      </c>
      <c r="I231" s="196"/>
      <c r="J231" s="197">
        <f>ROUND(I231*H231,2)</f>
        <v>0</v>
      </c>
      <c r="K231" s="193" t="s">
        <v>141</v>
      </c>
      <c r="L231" s="60"/>
      <c r="M231" s="198" t="s">
        <v>21</v>
      </c>
      <c r="N231" s="199" t="s">
        <v>47</v>
      </c>
      <c r="O231" s="41"/>
      <c r="P231" s="200">
        <f>O231*H231</f>
        <v>0</v>
      </c>
      <c r="Q231" s="200">
        <v>0</v>
      </c>
      <c r="R231" s="200">
        <f>Q231*H231</f>
        <v>0</v>
      </c>
      <c r="S231" s="200">
        <v>0.126</v>
      </c>
      <c r="T231" s="201">
        <f>S231*H231</f>
        <v>0.87884999999999991</v>
      </c>
      <c r="AR231" s="23" t="s">
        <v>142</v>
      </c>
      <c r="AT231" s="23" t="s">
        <v>137</v>
      </c>
      <c r="AU231" s="23" t="s">
        <v>86</v>
      </c>
      <c r="AY231" s="23" t="s">
        <v>135</v>
      </c>
      <c r="BE231" s="202">
        <f>IF(N231="základní",J231,0)</f>
        <v>0</v>
      </c>
      <c r="BF231" s="202">
        <f>IF(N231="snížená",J231,0)</f>
        <v>0</v>
      </c>
      <c r="BG231" s="202">
        <f>IF(N231="zákl. přenesená",J231,0)</f>
        <v>0</v>
      </c>
      <c r="BH231" s="202">
        <f>IF(N231="sníž. přenesená",J231,0)</f>
        <v>0</v>
      </c>
      <c r="BI231" s="202">
        <f>IF(N231="nulová",J231,0)</f>
        <v>0</v>
      </c>
      <c r="BJ231" s="23" t="s">
        <v>84</v>
      </c>
      <c r="BK231" s="202">
        <f>ROUND(I231*H231,2)</f>
        <v>0</v>
      </c>
      <c r="BL231" s="23" t="s">
        <v>142</v>
      </c>
      <c r="BM231" s="23" t="s">
        <v>534</v>
      </c>
    </row>
    <row r="232" spans="2:65" s="1" customFormat="1" ht="36">
      <c r="B232" s="40"/>
      <c r="C232" s="62"/>
      <c r="D232" s="203" t="s">
        <v>144</v>
      </c>
      <c r="E232" s="62"/>
      <c r="F232" s="204" t="s">
        <v>366</v>
      </c>
      <c r="G232" s="62"/>
      <c r="H232" s="62"/>
      <c r="I232" s="162"/>
      <c r="J232" s="62"/>
      <c r="K232" s="62"/>
      <c r="L232" s="60"/>
      <c r="M232" s="205"/>
      <c r="N232" s="41"/>
      <c r="O232" s="41"/>
      <c r="P232" s="41"/>
      <c r="Q232" s="41"/>
      <c r="R232" s="41"/>
      <c r="S232" s="41"/>
      <c r="T232" s="77"/>
      <c r="AT232" s="23" t="s">
        <v>144</v>
      </c>
      <c r="AU232" s="23" t="s">
        <v>86</v>
      </c>
    </row>
    <row r="233" spans="2:65" s="11" customFormat="1" ht="12">
      <c r="B233" s="206"/>
      <c r="C233" s="207"/>
      <c r="D233" s="203" t="s">
        <v>146</v>
      </c>
      <c r="E233" s="208" t="s">
        <v>21</v>
      </c>
      <c r="F233" s="209" t="s">
        <v>367</v>
      </c>
      <c r="G233" s="207"/>
      <c r="H233" s="208" t="s">
        <v>21</v>
      </c>
      <c r="I233" s="210"/>
      <c r="J233" s="207"/>
      <c r="K233" s="207"/>
      <c r="L233" s="211"/>
      <c r="M233" s="212"/>
      <c r="N233" s="213"/>
      <c r="O233" s="213"/>
      <c r="P233" s="213"/>
      <c r="Q233" s="213"/>
      <c r="R233" s="213"/>
      <c r="S233" s="213"/>
      <c r="T233" s="214"/>
      <c r="AT233" s="215" t="s">
        <v>146</v>
      </c>
      <c r="AU233" s="215" t="s">
        <v>86</v>
      </c>
      <c r="AV233" s="11" t="s">
        <v>84</v>
      </c>
      <c r="AW233" s="11" t="s">
        <v>39</v>
      </c>
      <c r="AX233" s="11" t="s">
        <v>76</v>
      </c>
      <c r="AY233" s="215" t="s">
        <v>135</v>
      </c>
    </row>
    <row r="234" spans="2:65" s="12" customFormat="1" ht="12">
      <c r="B234" s="216"/>
      <c r="C234" s="217"/>
      <c r="D234" s="203" t="s">
        <v>146</v>
      </c>
      <c r="E234" s="218" t="s">
        <v>21</v>
      </c>
      <c r="F234" s="219" t="s">
        <v>511</v>
      </c>
      <c r="G234" s="217"/>
      <c r="H234" s="220">
        <v>6.9749999999999996</v>
      </c>
      <c r="I234" s="221"/>
      <c r="J234" s="217"/>
      <c r="K234" s="217"/>
      <c r="L234" s="222"/>
      <c r="M234" s="223"/>
      <c r="N234" s="224"/>
      <c r="O234" s="224"/>
      <c r="P234" s="224"/>
      <c r="Q234" s="224"/>
      <c r="R234" s="224"/>
      <c r="S234" s="224"/>
      <c r="T234" s="225"/>
      <c r="AT234" s="226" t="s">
        <v>146</v>
      </c>
      <c r="AU234" s="226" t="s">
        <v>86</v>
      </c>
      <c r="AV234" s="12" t="s">
        <v>86</v>
      </c>
      <c r="AW234" s="12" t="s">
        <v>39</v>
      </c>
      <c r="AX234" s="12" t="s">
        <v>84</v>
      </c>
      <c r="AY234" s="226" t="s">
        <v>135</v>
      </c>
    </row>
    <row r="235" spans="2:65" s="1" customFormat="1" ht="25.5" customHeight="1">
      <c r="B235" s="40"/>
      <c r="C235" s="191" t="s">
        <v>369</v>
      </c>
      <c r="D235" s="191" t="s">
        <v>137</v>
      </c>
      <c r="E235" s="192" t="s">
        <v>370</v>
      </c>
      <c r="F235" s="193" t="s">
        <v>371</v>
      </c>
      <c r="G235" s="194" t="s">
        <v>234</v>
      </c>
      <c r="H235" s="195">
        <v>2.4</v>
      </c>
      <c r="I235" s="196"/>
      <c r="J235" s="197">
        <f>ROUND(I235*H235,2)</f>
        <v>0</v>
      </c>
      <c r="K235" s="193" t="s">
        <v>141</v>
      </c>
      <c r="L235" s="60"/>
      <c r="M235" s="198" t="s">
        <v>21</v>
      </c>
      <c r="N235" s="199" t="s">
        <v>47</v>
      </c>
      <c r="O235" s="41"/>
      <c r="P235" s="200">
        <f>O235*H235</f>
        <v>0</v>
      </c>
      <c r="Q235" s="200">
        <v>2.82E-3</v>
      </c>
      <c r="R235" s="200">
        <f>Q235*H235</f>
        <v>6.7679999999999997E-3</v>
      </c>
      <c r="S235" s="200">
        <v>0.10100000000000001</v>
      </c>
      <c r="T235" s="201">
        <f>S235*H235</f>
        <v>0.2424</v>
      </c>
      <c r="AR235" s="23" t="s">
        <v>142</v>
      </c>
      <c r="AT235" s="23" t="s">
        <v>137</v>
      </c>
      <c r="AU235" s="23" t="s">
        <v>86</v>
      </c>
      <c r="AY235" s="23" t="s">
        <v>135</v>
      </c>
      <c r="BE235" s="202">
        <f>IF(N235="základní",J235,0)</f>
        <v>0</v>
      </c>
      <c r="BF235" s="202">
        <f>IF(N235="snížená",J235,0)</f>
        <v>0</v>
      </c>
      <c r="BG235" s="202">
        <f>IF(N235="zákl. přenesená",J235,0)</f>
        <v>0</v>
      </c>
      <c r="BH235" s="202">
        <f>IF(N235="sníž. přenesená",J235,0)</f>
        <v>0</v>
      </c>
      <c r="BI235" s="202">
        <f>IF(N235="nulová",J235,0)</f>
        <v>0</v>
      </c>
      <c r="BJ235" s="23" t="s">
        <v>84</v>
      </c>
      <c r="BK235" s="202">
        <f>ROUND(I235*H235,2)</f>
        <v>0</v>
      </c>
      <c r="BL235" s="23" t="s">
        <v>142</v>
      </c>
      <c r="BM235" s="23" t="s">
        <v>535</v>
      </c>
    </row>
    <row r="236" spans="2:65" s="1" customFormat="1" ht="48">
      <c r="B236" s="40"/>
      <c r="C236" s="62"/>
      <c r="D236" s="203" t="s">
        <v>144</v>
      </c>
      <c r="E236" s="62"/>
      <c r="F236" s="204" t="s">
        <v>373</v>
      </c>
      <c r="G236" s="62"/>
      <c r="H236" s="62"/>
      <c r="I236" s="162"/>
      <c r="J236" s="62"/>
      <c r="K236" s="62"/>
      <c r="L236" s="60"/>
      <c r="M236" s="205"/>
      <c r="N236" s="41"/>
      <c r="O236" s="41"/>
      <c r="P236" s="41"/>
      <c r="Q236" s="41"/>
      <c r="R236" s="41"/>
      <c r="S236" s="41"/>
      <c r="T236" s="77"/>
      <c r="AT236" s="23" t="s">
        <v>144</v>
      </c>
      <c r="AU236" s="23" t="s">
        <v>86</v>
      </c>
    </row>
    <row r="237" spans="2:65" s="11" customFormat="1" ht="12">
      <c r="B237" s="206"/>
      <c r="C237" s="207"/>
      <c r="D237" s="203" t="s">
        <v>146</v>
      </c>
      <c r="E237" s="208" t="s">
        <v>21</v>
      </c>
      <c r="F237" s="209" t="s">
        <v>374</v>
      </c>
      <c r="G237" s="207"/>
      <c r="H237" s="208" t="s">
        <v>21</v>
      </c>
      <c r="I237" s="210"/>
      <c r="J237" s="207"/>
      <c r="K237" s="207"/>
      <c r="L237" s="211"/>
      <c r="M237" s="212"/>
      <c r="N237" s="213"/>
      <c r="O237" s="213"/>
      <c r="P237" s="213"/>
      <c r="Q237" s="213"/>
      <c r="R237" s="213"/>
      <c r="S237" s="213"/>
      <c r="T237" s="214"/>
      <c r="AT237" s="215" t="s">
        <v>146</v>
      </c>
      <c r="AU237" s="215" t="s">
        <v>86</v>
      </c>
      <c r="AV237" s="11" t="s">
        <v>84</v>
      </c>
      <c r="AW237" s="11" t="s">
        <v>39</v>
      </c>
      <c r="AX237" s="11" t="s">
        <v>76</v>
      </c>
      <c r="AY237" s="215" t="s">
        <v>135</v>
      </c>
    </row>
    <row r="238" spans="2:65" s="12" customFormat="1" ht="12">
      <c r="B238" s="216"/>
      <c r="C238" s="217"/>
      <c r="D238" s="203" t="s">
        <v>146</v>
      </c>
      <c r="E238" s="218" t="s">
        <v>21</v>
      </c>
      <c r="F238" s="219" t="s">
        <v>536</v>
      </c>
      <c r="G238" s="217"/>
      <c r="H238" s="220">
        <v>2.4</v>
      </c>
      <c r="I238" s="221"/>
      <c r="J238" s="217"/>
      <c r="K238" s="217"/>
      <c r="L238" s="222"/>
      <c r="M238" s="223"/>
      <c r="N238" s="224"/>
      <c r="O238" s="224"/>
      <c r="P238" s="224"/>
      <c r="Q238" s="224"/>
      <c r="R238" s="224"/>
      <c r="S238" s="224"/>
      <c r="T238" s="225"/>
      <c r="AT238" s="226" t="s">
        <v>146</v>
      </c>
      <c r="AU238" s="226" t="s">
        <v>86</v>
      </c>
      <c r="AV238" s="12" t="s">
        <v>86</v>
      </c>
      <c r="AW238" s="12" t="s">
        <v>39</v>
      </c>
      <c r="AX238" s="12" t="s">
        <v>84</v>
      </c>
      <c r="AY238" s="226" t="s">
        <v>135</v>
      </c>
    </row>
    <row r="239" spans="2:65" s="1" customFormat="1" ht="16.5" customHeight="1">
      <c r="B239" s="40"/>
      <c r="C239" s="191" t="s">
        <v>376</v>
      </c>
      <c r="D239" s="191" t="s">
        <v>137</v>
      </c>
      <c r="E239" s="192" t="s">
        <v>377</v>
      </c>
      <c r="F239" s="193" t="s">
        <v>378</v>
      </c>
      <c r="G239" s="194" t="s">
        <v>140</v>
      </c>
      <c r="H239" s="195">
        <v>53.01</v>
      </c>
      <c r="I239" s="196"/>
      <c r="J239" s="197">
        <f>ROUND(I239*H239,2)</f>
        <v>0</v>
      </c>
      <c r="K239" s="193" t="s">
        <v>141</v>
      </c>
      <c r="L239" s="60"/>
      <c r="M239" s="198" t="s">
        <v>21</v>
      </c>
      <c r="N239" s="199" t="s">
        <v>47</v>
      </c>
      <c r="O239" s="41"/>
      <c r="P239" s="200">
        <f>O239*H239</f>
        <v>0</v>
      </c>
      <c r="Q239" s="200">
        <v>0</v>
      </c>
      <c r="R239" s="200">
        <f>Q239*H239</f>
        <v>0</v>
      </c>
      <c r="S239" s="200">
        <v>0.11</v>
      </c>
      <c r="T239" s="201">
        <f>S239*H239</f>
        <v>5.8311000000000002</v>
      </c>
      <c r="AR239" s="23" t="s">
        <v>142</v>
      </c>
      <c r="AT239" s="23" t="s">
        <v>137</v>
      </c>
      <c r="AU239" s="23" t="s">
        <v>86</v>
      </c>
      <c r="AY239" s="23" t="s">
        <v>135</v>
      </c>
      <c r="BE239" s="202">
        <f>IF(N239="základní",J239,0)</f>
        <v>0</v>
      </c>
      <c r="BF239" s="202">
        <f>IF(N239="snížená",J239,0)</f>
        <v>0</v>
      </c>
      <c r="BG239" s="202">
        <f>IF(N239="zákl. přenesená",J239,0)</f>
        <v>0</v>
      </c>
      <c r="BH239" s="202">
        <f>IF(N239="sníž. přenesená",J239,0)</f>
        <v>0</v>
      </c>
      <c r="BI239" s="202">
        <f>IF(N239="nulová",J239,0)</f>
        <v>0</v>
      </c>
      <c r="BJ239" s="23" t="s">
        <v>84</v>
      </c>
      <c r="BK239" s="202">
        <f>ROUND(I239*H239,2)</f>
        <v>0</v>
      </c>
      <c r="BL239" s="23" t="s">
        <v>142</v>
      </c>
      <c r="BM239" s="23" t="s">
        <v>537</v>
      </c>
    </row>
    <row r="240" spans="2:65" s="1" customFormat="1" ht="48">
      <c r="B240" s="40"/>
      <c r="C240" s="62"/>
      <c r="D240" s="203" t="s">
        <v>144</v>
      </c>
      <c r="E240" s="62"/>
      <c r="F240" s="204" t="s">
        <v>380</v>
      </c>
      <c r="G240" s="62"/>
      <c r="H240" s="62"/>
      <c r="I240" s="162"/>
      <c r="J240" s="62"/>
      <c r="K240" s="62"/>
      <c r="L240" s="60"/>
      <c r="M240" s="205"/>
      <c r="N240" s="41"/>
      <c r="O240" s="41"/>
      <c r="P240" s="41"/>
      <c r="Q240" s="41"/>
      <c r="R240" s="41"/>
      <c r="S240" s="41"/>
      <c r="T240" s="77"/>
      <c r="AT240" s="23" t="s">
        <v>144</v>
      </c>
      <c r="AU240" s="23" t="s">
        <v>86</v>
      </c>
    </row>
    <row r="241" spans="2:65" s="11" customFormat="1" ht="12">
      <c r="B241" s="206"/>
      <c r="C241" s="207"/>
      <c r="D241" s="203" t="s">
        <v>146</v>
      </c>
      <c r="E241" s="208" t="s">
        <v>21</v>
      </c>
      <c r="F241" s="209" t="s">
        <v>381</v>
      </c>
      <c r="G241" s="207"/>
      <c r="H241" s="208" t="s">
        <v>21</v>
      </c>
      <c r="I241" s="210"/>
      <c r="J241" s="207"/>
      <c r="K241" s="207"/>
      <c r="L241" s="211"/>
      <c r="M241" s="212"/>
      <c r="N241" s="213"/>
      <c r="O241" s="213"/>
      <c r="P241" s="213"/>
      <c r="Q241" s="213"/>
      <c r="R241" s="213"/>
      <c r="S241" s="213"/>
      <c r="T241" s="214"/>
      <c r="AT241" s="215" t="s">
        <v>146</v>
      </c>
      <c r="AU241" s="215" t="s">
        <v>86</v>
      </c>
      <c r="AV241" s="11" t="s">
        <v>84</v>
      </c>
      <c r="AW241" s="11" t="s">
        <v>39</v>
      </c>
      <c r="AX241" s="11" t="s">
        <v>76</v>
      </c>
      <c r="AY241" s="215" t="s">
        <v>135</v>
      </c>
    </row>
    <row r="242" spans="2:65" s="12" customFormat="1" ht="12">
      <c r="B242" s="216"/>
      <c r="C242" s="217"/>
      <c r="D242" s="203" t="s">
        <v>146</v>
      </c>
      <c r="E242" s="218" t="s">
        <v>21</v>
      </c>
      <c r="F242" s="219" t="s">
        <v>538</v>
      </c>
      <c r="G242" s="217"/>
      <c r="H242" s="220">
        <v>53.01</v>
      </c>
      <c r="I242" s="221"/>
      <c r="J242" s="217"/>
      <c r="K242" s="217"/>
      <c r="L242" s="222"/>
      <c r="M242" s="223"/>
      <c r="N242" s="224"/>
      <c r="O242" s="224"/>
      <c r="P242" s="224"/>
      <c r="Q242" s="224"/>
      <c r="R242" s="224"/>
      <c r="S242" s="224"/>
      <c r="T242" s="225"/>
      <c r="AT242" s="226" t="s">
        <v>146</v>
      </c>
      <c r="AU242" s="226" t="s">
        <v>86</v>
      </c>
      <c r="AV242" s="12" t="s">
        <v>86</v>
      </c>
      <c r="AW242" s="12" t="s">
        <v>39</v>
      </c>
      <c r="AX242" s="12" t="s">
        <v>84</v>
      </c>
      <c r="AY242" s="226" t="s">
        <v>135</v>
      </c>
    </row>
    <row r="243" spans="2:65" s="1" customFormat="1" ht="16.5" customHeight="1">
      <c r="B243" s="40"/>
      <c r="C243" s="191" t="s">
        <v>383</v>
      </c>
      <c r="D243" s="191" t="s">
        <v>137</v>
      </c>
      <c r="E243" s="192" t="s">
        <v>384</v>
      </c>
      <c r="F243" s="193" t="s">
        <v>385</v>
      </c>
      <c r="G243" s="194" t="s">
        <v>165</v>
      </c>
      <c r="H243" s="195">
        <v>1</v>
      </c>
      <c r="I243" s="196"/>
      <c r="J243" s="197">
        <f>ROUND(I243*H243,2)</f>
        <v>0</v>
      </c>
      <c r="K243" s="193" t="s">
        <v>141</v>
      </c>
      <c r="L243" s="60"/>
      <c r="M243" s="198" t="s">
        <v>21</v>
      </c>
      <c r="N243" s="199" t="s">
        <v>47</v>
      </c>
      <c r="O243" s="41"/>
      <c r="P243" s="200">
        <f>O243*H243</f>
        <v>0</v>
      </c>
      <c r="Q243" s="200">
        <v>0.50375000000000003</v>
      </c>
      <c r="R243" s="200">
        <f>Q243*H243</f>
        <v>0.50375000000000003</v>
      </c>
      <c r="S243" s="200">
        <v>2.5</v>
      </c>
      <c r="T243" s="201">
        <f>S243*H243</f>
        <v>2.5</v>
      </c>
      <c r="AR243" s="23" t="s">
        <v>142</v>
      </c>
      <c r="AT243" s="23" t="s">
        <v>137</v>
      </c>
      <c r="AU243" s="23" t="s">
        <v>86</v>
      </c>
      <c r="AY243" s="23" t="s">
        <v>135</v>
      </c>
      <c r="BE243" s="202">
        <f>IF(N243="základní",J243,0)</f>
        <v>0</v>
      </c>
      <c r="BF243" s="202">
        <f>IF(N243="snížená",J243,0)</f>
        <v>0</v>
      </c>
      <c r="BG243" s="202">
        <f>IF(N243="zákl. přenesená",J243,0)</f>
        <v>0</v>
      </c>
      <c r="BH243" s="202">
        <f>IF(N243="sníž. přenesená",J243,0)</f>
        <v>0</v>
      </c>
      <c r="BI243" s="202">
        <f>IF(N243="nulová",J243,0)</f>
        <v>0</v>
      </c>
      <c r="BJ243" s="23" t="s">
        <v>84</v>
      </c>
      <c r="BK243" s="202">
        <f>ROUND(I243*H243,2)</f>
        <v>0</v>
      </c>
      <c r="BL243" s="23" t="s">
        <v>142</v>
      </c>
      <c r="BM243" s="23" t="s">
        <v>539</v>
      </c>
    </row>
    <row r="244" spans="2:65" s="1" customFormat="1" ht="84">
      <c r="B244" s="40"/>
      <c r="C244" s="62"/>
      <c r="D244" s="203" t="s">
        <v>144</v>
      </c>
      <c r="E244" s="62"/>
      <c r="F244" s="204" t="s">
        <v>387</v>
      </c>
      <c r="G244" s="62"/>
      <c r="H244" s="62"/>
      <c r="I244" s="162"/>
      <c r="J244" s="62"/>
      <c r="K244" s="62"/>
      <c r="L244" s="60"/>
      <c r="M244" s="205"/>
      <c r="N244" s="41"/>
      <c r="O244" s="41"/>
      <c r="P244" s="41"/>
      <c r="Q244" s="41"/>
      <c r="R244" s="41"/>
      <c r="S244" s="41"/>
      <c r="T244" s="77"/>
      <c r="AT244" s="23" t="s">
        <v>144</v>
      </c>
      <c r="AU244" s="23" t="s">
        <v>86</v>
      </c>
    </row>
    <row r="245" spans="2:65" s="11" customFormat="1" ht="12">
      <c r="B245" s="206"/>
      <c r="C245" s="207"/>
      <c r="D245" s="203" t="s">
        <v>146</v>
      </c>
      <c r="E245" s="208" t="s">
        <v>21</v>
      </c>
      <c r="F245" s="209" t="s">
        <v>388</v>
      </c>
      <c r="G245" s="207"/>
      <c r="H245" s="208" t="s">
        <v>21</v>
      </c>
      <c r="I245" s="210"/>
      <c r="J245" s="207"/>
      <c r="K245" s="207"/>
      <c r="L245" s="211"/>
      <c r="M245" s="212"/>
      <c r="N245" s="213"/>
      <c r="O245" s="213"/>
      <c r="P245" s="213"/>
      <c r="Q245" s="213"/>
      <c r="R245" s="213"/>
      <c r="S245" s="213"/>
      <c r="T245" s="214"/>
      <c r="AT245" s="215" t="s">
        <v>146</v>
      </c>
      <c r="AU245" s="215" t="s">
        <v>86</v>
      </c>
      <c r="AV245" s="11" t="s">
        <v>84</v>
      </c>
      <c r="AW245" s="11" t="s">
        <v>39</v>
      </c>
      <c r="AX245" s="11" t="s">
        <v>76</v>
      </c>
      <c r="AY245" s="215" t="s">
        <v>135</v>
      </c>
    </row>
    <row r="246" spans="2:65" s="12" customFormat="1" ht="12">
      <c r="B246" s="216"/>
      <c r="C246" s="217"/>
      <c r="D246" s="203" t="s">
        <v>146</v>
      </c>
      <c r="E246" s="218" t="s">
        <v>21</v>
      </c>
      <c r="F246" s="219" t="s">
        <v>540</v>
      </c>
      <c r="G246" s="217"/>
      <c r="H246" s="220">
        <v>1</v>
      </c>
      <c r="I246" s="221"/>
      <c r="J246" s="217"/>
      <c r="K246" s="217"/>
      <c r="L246" s="222"/>
      <c r="M246" s="223"/>
      <c r="N246" s="224"/>
      <c r="O246" s="224"/>
      <c r="P246" s="224"/>
      <c r="Q246" s="224"/>
      <c r="R246" s="224"/>
      <c r="S246" s="224"/>
      <c r="T246" s="225"/>
      <c r="AT246" s="226" t="s">
        <v>146</v>
      </c>
      <c r="AU246" s="226" t="s">
        <v>86</v>
      </c>
      <c r="AV246" s="12" t="s">
        <v>86</v>
      </c>
      <c r="AW246" s="12" t="s">
        <v>39</v>
      </c>
      <c r="AX246" s="12" t="s">
        <v>84</v>
      </c>
      <c r="AY246" s="226" t="s">
        <v>135</v>
      </c>
    </row>
    <row r="247" spans="2:65" s="1" customFormat="1" ht="16.5" customHeight="1">
      <c r="B247" s="40"/>
      <c r="C247" s="238" t="s">
        <v>391</v>
      </c>
      <c r="D247" s="238" t="s">
        <v>198</v>
      </c>
      <c r="E247" s="239" t="s">
        <v>392</v>
      </c>
      <c r="F247" s="240" t="s">
        <v>393</v>
      </c>
      <c r="G247" s="241" t="s">
        <v>201</v>
      </c>
      <c r="H247" s="242">
        <v>2</v>
      </c>
      <c r="I247" s="243"/>
      <c r="J247" s="244">
        <f>ROUND(I247*H247,2)</f>
        <v>0</v>
      </c>
      <c r="K247" s="240" t="s">
        <v>141</v>
      </c>
      <c r="L247" s="245"/>
      <c r="M247" s="246" t="s">
        <v>21</v>
      </c>
      <c r="N247" s="247" t="s">
        <v>47</v>
      </c>
      <c r="O247" s="41"/>
      <c r="P247" s="200">
        <f>O247*H247</f>
        <v>0</v>
      </c>
      <c r="Q247" s="200">
        <v>1</v>
      </c>
      <c r="R247" s="200">
        <f>Q247*H247</f>
        <v>2</v>
      </c>
      <c r="S247" s="200">
        <v>0</v>
      </c>
      <c r="T247" s="201">
        <f>S247*H247</f>
        <v>0</v>
      </c>
      <c r="AR247" s="23" t="s">
        <v>190</v>
      </c>
      <c r="AT247" s="23" t="s">
        <v>198</v>
      </c>
      <c r="AU247" s="23" t="s">
        <v>86</v>
      </c>
      <c r="AY247" s="23" t="s">
        <v>135</v>
      </c>
      <c r="BE247" s="202">
        <f>IF(N247="základní",J247,0)</f>
        <v>0</v>
      </c>
      <c r="BF247" s="202">
        <f>IF(N247="snížená",J247,0)</f>
        <v>0</v>
      </c>
      <c r="BG247" s="202">
        <f>IF(N247="zákl. přenesená",J247,0)</f>
        <v>0</v>
      </c>
      <c r="BH247" s="202">
        <f>IF(N247="sníž. přenesená",J247,0)</f>
        <v>0</v>
      </c>
      <c r="BI247" s="202">
        <f>IF(N247="nulová",J247,0)</f>
        <v>0</v>
      </c>
      <c r="BJ247" s="23" t="s">
        <v>84</v>
      </c>
      <c r="BK247" s="202">
        <f>ROUND(I247*H247,2)</f>
        <v>0</v>
      </c>
      <c r="BL247" s="23" t="s">
        <v>142</v>
      </c>
      <c r="BM247" s="23" t="s">
        <v>541</v>
      </c>
    </row>
    <row r="248" spans="2:65" s="12" customFormat="1" ht="12">
      <c r="B248" s="216"/>
      <c r="C248" s="217"/>
      <c r="D248" s="203" t="s">
        <v>146</v>
      </c>
      <c r="E248" s="217"/>
      <c r="F248" s="219" t="s">
        <v>542</v>
      </c>
      <c r="G248" s="217"/>
      <c r="H248" s="220">
        <v>2</v>
      </c>
      <c r="I248" s="221"/>
      <c r="J248" s="217"/>
      <c r="K248" s="217"/>
      <c r="L248" s="222"/>
      <c r="M248" s="223"/>
      <c r="N248" s="224"/>
      <c r="O248" s="224"/>
      <c r="P248" s="224"/>
      <c r="Q248" s="224"/>
      <c r="R248" s="224"/>
      <c r="S248" s="224"/>
      <c r="T248" s="225"/>
      <c r="AT248" s="226" t="s">
        <v>146</v>
      </c>
      <c r="AU248" s="226" t="s">
        <v>86</v>
      </c>
      <c r="AV248" s="12" t="s">
        <v>86</v>
      </c>
      <c r="AW248" s="12" t="s">
        <v>6</v>
      </c>
      <c r="AX248" s="12" t="s">
        <v>84</v>
      </c>
      <c r="AY248" s="226" t="s">
        <v>135</v>
      </c>
    </row>
    <row r="249" spans="2:65" s="10" customFormat="1" ht="29.85" customHeight="1">
      <c r="B249" s="175"/>
      <c r="C249" s="176"/>
      <c r="D249" s="177" t="s">
        <v>75</v>
      </c>
      <c r="E249" s="189" t="s">
        <v>396</v>
      </c>
      <c r="F249" s="189" t="s">
        <v>397</v>
      </c>
      <c r="G249" s="176"/>
      <c r="H249" s="176"/>
      <c r="I249" s="179"/>
      <c r="J249" s="190">
        <f>BK249</f>
        <v>0</v>
      </c>
      <c r="K249" s="176"/>
      <c r="L249" s="181"/>
      <c r="M249" s="182"/>
      <c r="N249" s="183"/>
      <c r="O249" s="183"/>
      <c r="P249" s="184">
        <f>SUM(P250:P271)</f>
        <v>0</v>
      </c>
      <c r="Q249" s="183"/>
      <c r="R249" s="184">
        <f>SUM(R250:R271)</f>
        <v>0</v>
      </c>
      <c r="S249" s="183"/>
      <c r="T249" s="185">
        <f>SUM(T250:T271)</f>
        <v>0</v>
      </c>
      <c r="AR249" s="186" t="s">
        <v>84</v>
      </c>
      <c r="AT249" s="187" t="s">
        <v>75</v>
      </c>
      <c r="AU249" s="187" t="s">
        <v>84</v>
      </c>
      <c r="AY249" s="186" t="s">
        <v>135</v>
      </c>
      <c r="BK249" s="188">
        <f>SUM(BK250:BK271)</f>
        <v>0</v>
      </c>
    </row>
    <row r="250" spans="2:65" s="1" customFormat="1" ht="25.5" customHeight="1">
      <c r="B250" s="40"/>
      <c r="C250" s="191" t="s">
        <v>398</v>
      </c>
      <c r="D250" s="191" t="s">
        <v>137</v>
      </c>
      <c r="E250" s="192" t="s">
        <v>399</v>
      </c>
      <c r="F250" s="193" t="s">
        <v>400</v>
      </c>
      <c r="G250" s="194" t="s">
        <v>201</v>
      </c>
      <c r="H250" s="195">
        <v>85.956999999999994</v>
      </c>
      <c r="I250" s="196"/>
      <c r="J250" s="197">
        <f>ROUND(I250*H250,2)</f>
        <v>0</v>
      </c>
      <c r="K250" s="193" t="s">
        <v>141</v>
      </c>
      <c r="L250" s="60"/>
      <c r="M250" s="198" t="s">
        <v>21</v>
      </c>
      <c r="N250" s="199" t="s">
        <v>47</v>
      </c>
      <c r="O250" s="41"/>
      <c r="P250" s="200">
        <f>O250*H250</f>
        <v>0</v>
      </c>
      <c r="Q250" s="200">
        <v>0</v>
      </c>
      <c r="R250" s="200">
        <f>Q250*H250</f>
        <v>0</v>
      </c>
      <c r="S250" s="200">
        <v>0</v>
      </c>
      <c r="T250" s="201">
        <f>S250*H250</f>
        <v>0</v>
      </c>
      <c r="AR250" s="23" t="s">
        <v>142</v>
      </c>
      <c r="AT250" s="23" t="s">
        <v>137</v>
      </c>
      <c r="AU250" s="23" t="s">
        <v>86</v>
      </c>
      <c r="AY250" s="23" t="s">
        <v>135</v>
      </c>
      <c r="BE250" s="202">
        <f>IF(N250="základní",J250,0)</f>
        <v>0</v>
      </c>
      <c r="BF250" s="202">
        <f>IF(N250="snížená",J250,0)</f>
        <v>0</v>
      </c>
      <c r="BG250" s="202">
        <f>IF(N250="zákl. přenesená",J250,0)</f>
        <v>0</v>
      </c>
      <c r="BH250" s="202">
        <f>IF(N250="sníž. přenesená",J250,0)</f>
        <v>0</v>
      </c>
      <c r="BI250" s="202">
        <f>IF(N250="nulová",J250,0)</f>
        <v>0</v>
      </c>
      <c r="BJ250" s="23" t="s">
        <v>84</v>
      </c>
      <c r="BK250" s="202">
        <f>ROUND(I250*H250,2)</f>
        <v>0</v>
      </c>
      <c r="BL250" s="23" t="s">
        <v>142</v>
      </c>
      <c r="BM250" s="23" t="s">
        <v>543</v>
      </c>
    </row>
    <row r="251" spans="2:65" s="1" customFormat="1" ht="96">
      <c r="B251" s="40"/>
      <c r="C251" s="62"/>
      <c r="D251" s="203" t="s">
        <v>144</v>
      </c>
      <c r="E251" s="62"/>
      <c r="F251" s="204" t="s">
        <v>402</v>
      </c>
      <c r="G251" s="62"/>
      <c r="H251" s="62"/>
      <c r="I251" s="162"/>
      <c r="J251" s="62"/>
      <c r="K251" s="62"/>
      <c r="L251" s="60"/>
      <c r="M251" s="205"/>
      <c r="N251" s="41"/>
      <c r="O251" s="41"/>
      <c r="P251" s="41"/>
      <c r="Q251" s="41"/>
      <c r="R251" s="41"/>
      <c r="S251" s="41"/>
      <c r="T251" s="77"/>
      <c r="AT251" s="23" t="s">
        <v>144</v>
      </c>
      <c r="AU251" s="23" t="s">
        <v>86</v>
      </c>
    </row>
    <row r="252" spans="2:65" s="11" customFormat="1" ht="12">
      <c r="B252" s="206"/>
      <c r="C252" s="207"/>
      <c r="D252" s="203" t="s">
        <v>146</v>
      </c>
      <c r="E252" s="208" t="s">
        <v>21</v>
      </c>
      <c r="F252" s="209" t="s">
        <v>403</v>
      </c>
      <c r="G252" s="207"/>
      <c r="H252" s="208" t="s">
        <v>21</v>
      </c>
      <c r="I252" s="210"/>
      <c r="J252" s="207"/>
      <c r="K252" s="207"/>
      <c r="L252" s="211"/>
      <c r="M252" s="212"/>
      <c r="N252" s="213"/>
      <c r="O252" s="213"/>
      <c r="P252" s="213"/>
      <c r="Q252" s="213"/>
      <c r="R252" s="213"/>
      <c r="S252" s="213"/>
      <c r="T252" s="214"/>
      <c r="AT252" s="215" t="s">
        <v>146</v>
      </c>
      <c r="AU252" s="215" t="s">
        <v>86</v>
      </c>
      <c r="AV252" s="11" t="s">
        <v>84</v>
      </c>
      <c r="AW252" s="11" t="s">
        <v>39</v>
      </c>
      <c r="AX252" s="11" t="s">
        <v>76</v>
      </c>
      <c r="AY252" s="215" t="s">
        <v>135</v>
      </c>
    </row>
    <row r="253" spans="2:65" s="12" customFormat="1" ht="12">
      <c r="B253" s="216"/>
      <c r="C253" s="217"/>
      <c r="D253" s="203" t="s">
        <v>146</v>
      </c>
      <c r="E253" s="218" t="s">
        <v>21</v>
      </c>
      <c r="F253" s="219" t="s">
        <v>544</v>
      </c>
      <c r="G253" s="217"/>
      <c r="H253" s="220">
        <v>47.262999999999998</v>
      </c>
      <c r="I253" s="221"/>
      <c r="J253" s="217"/>
      <c r="K253" s="217"/>
      <c r="L253" s="222"/>
      <c r="M253" s="223"/>
      <c r="N253" s="224"/>
      <c r="O253" s="224"/>
      <c r="P253" s="224"/>
      <c r="Q253" s="224"/>
      <c r="R253" s="224"/>
      <c r="S253" s="224"/>
      <c r="T253" s="225"/>
      <c r="AT253" s="226" t="s">
        <v>146</v>
      </c>
      <c r="AU253" s="226" t="s">
        <v>86</v>
      </c>
      <c r="AV253" s="12" t="s">
        <v>86</v>
      </c>
      <c r="AW253" s="12" t="s">
        <v>39</v>
      </c>
      <c r="AX253" s="12" t="s">
        <v>76</v>
      </c>
      <c r="AY253" s="226" t="s">
        <v>135</v>
      </c>
    </row>
    <row r="254" spans="2:65" s="12" customFormat="1" ht="12">
      <c r="B254" s="216"/>
      <c r="C254" s="217"/>
      <c r="D254" s="203" t="s">
        <v>146</v>
      </c>
      <c r="E254" s="218" t="s">
        <v>21</v>
      </c>
      <c r="F254" s="219" t="s">
        <v>545</v>
      </c>
      <c r="G254" s="217"/>
      <c r="H254" s="220">
        <v>32.621000000000002</v>
      </c>
      <c r="I254" s="221"/>
      <c r="J254" s="217"/>
      <c r="K254" s="217"/>
      <c r="L254" s="222"/>
      <c r="M254" s="223"/>
      <c r="N254" s="224"/>
      <c r="O254" s="224"/>
      <c r="P254" s="224"/>
      <c r="Q254" s="224"/>
      <c r="R254" s="224"/>
      <c r="S254" s="224"/>
      <c r="T254" s="225"/>
      <c r="AT254" s="226" t="s">
        <v>146</v>
      </c>
      <c r="AU254" s="226" t="s">
        <v>86</v>
      </c>
      <c r="AV254" s="12" t="s">
        <v>86</v>
      </c>
      <c r="AW254" s="12" t="s">
        <v>39</v>
      </c>
      <c r="AX254" s="12" t="s">
        <v>76</v>
      </c>
      <c r="AY254" s="226" t="s">
        <v>135</v>
      </c>
    </row>
    <row r="255" spans="2:65" s="12" customFormat="1" ht="12">
      <c r="B255" s="216"/>
      <c r="C255" s="217"/>
      <c r="D255" s="203" t="s">
        <v>146</v>
      </c>
      <c r="E255" s="218" t="s">
        <v>21</v>
      </c>
      <c r="F255" s="219" t="s">
        <v>546</v>
      </c>
      <c r="G255" s="217"/>
      <c r="H255" s="220">
        <v>6.0730000000000004</v>
      </c>
      <c r="I255" s="221"/>
      <c r="J255" s="217"/>
      <c r="K255" s="217"/>
      <c r="L255" s="222"/>
      <c r="M255" s="223"/>
      <c r="N255" s="224"/>
      <c r="O255" s="224"/>
      <c r="P255" s="224"/>
      <c r="Q255" s="224"/>
      <c r="R255" s="224"/>
      <c r="S255" s="224"/>
      <c r="T255" s="225"/>
      <c r="AT255" s="226" t="s">
        <v>146</v>
      </c>
      <c r="AU255" s="226" t="s">
        <v>86</v>
      </c>
      <c r="AV255" s="12" t="s">
        <v>86</v>
      </c>
      <c r="AW255" s="12" t="s">
        <v>39</v>
      </c>
      <c r="AX255" s="12" t="s">
        <v>76</v>
      </c>
      <c r="AY255" s="226" t="s">
        <v>135</v>
      </c>
    </row>
    <row r="256" spans="2:65" s="13" customFormat="1" ht="12">
      <c r="B256" s="227"/>
      <c r="C256" s="228"/>
      <c r="D256" s="203" t="s">
        <v>146</v>
      </c>
      <c r="E256" s="229" t="s">
        <v>21</v>
      </c>
      <c r="F256" s="230" t="s">
        <v>151</v>
      </c>
      <c r="G256" s="228"/>
      <c r="H256" s="231">
        <v>85.956999999999994</v>
      </c>
      <c r="I256" s="232"/>
      <c r="J256" s="228"/>
      <c r="K256" s="228"/>
      <c r="L256" s="233"/>
      <c r="M256" s="234"/>
      <c r="N256" s="235"/>
      <c r="O256" s="235"/>
      <c r="P256" s="235"/>
      <c r="Q256" s="235"/>
      <c r="R256" s="235"/>
      <c r="S256" s="235"/>
      <c r="T256" s="236"/>
      <c r="AT256" s="237" t="s">
        <v>146</v>
      </c>
      <c r="AU256" s="237" t="s">
        <v>86</v>
      </c>
      <c r="AV256" s="13" t="s">
        <v>142</v>
      </c>
      <c r="AW256" s="13" t="s">
        <v>39</v>
      </c>
      <c r="AX256" s="13" t="s">
        <v>84</v>
      </c>
      <c r="AY256" s="237" t="s">
        <v>135</v>
      </c>
    </row>
    <row r="257" spans="2:65" s="1" customFormat="1" ht="25.5" customHeight="1">
      <c r="B257" s="40"/>
      <c r="C257" s="191" t="s">
        <v>407</v>
      </c>
      <c r="D257" s="191" t="s">
        <v>137</v>
      </c>
      <c r="E257" s="192" t="s">
        <v>408</v>
      </c>
      <c r="F257" s="193" t="s">
        <v>409</v>
      </c>
      <c r="G257" s="194" t="s">
        <v>201</v>
      </c>
      <c r="H257" s="195">
        <v>1203.818</v>
      </c>
      <c r="I257" s="196"/>
      <c r="J257" s="197">
        <f>ROUND(I257*H257,2)</f>
        <v>0</v>
      </c>
      <c r="K257" s="193" t="s">
        <v>141</v>
      </c>
      <c r="L257" s="60"/>
      <c r="M257" s="198" t="s">
        <v>21</v>
      </c>
      <c r="N257" s="199" t="s">
        <v>47</v>
      </c>
      <c r="O257" s="41"/>
      <c r="P257" s="200">
        <f>O257*H257</f>
        <v>0</v>
      </c>
      <c r="Q257" s="200">
        <v>0</v>
      </c>
      <c r="R257" s="200">
        <f>Q257*H257</f>
        <v>0</v>
      </c>
      <c r="S257" s="200">
        <v>0</v>
      </c>
      <c r="T257" s="201">
        <f>S257*H257</f>
        <v>0</v>
      </c>
      <c r="AR257" s="23" t="s">
        <v>142</v>
      </c>
      <c r="AT257" s="23" t="s">
        <v>137</v>
      </c>
      <c r="AU257" s="23" t="s">
        <v>86</v>
      </c>
      <c r="AY257" s="23" t="s">
        <v>135</v>
      </c>
      <c r="BE257" s="202">
        <f>IF(N257="základní",J257,0)</f>
        <v>0</v>
      </c>
      <c r="BF257" s="202">
        <f>IF(N257="snížená",J257,0)</f>
        <v>0</v>
      </c>
      <c r="BG257" s="202">
        <f>IF(N257="zákl. přenesená",J257,0)</f>
        <v>0</v>
      </c>
      <c r="BH257" s="202">
        <f>IF(N257="sníž. přenesená",J257,0)</f>
        <v>0</v>
      </c>
      <c r="BI257" s="202">
        <f>IF(N257="nulová",J257,0)</f>
        <v>0</v>
      </c>
      <c r="BJ257" s="23" t="s">
        <v>84</v>
      </c>
      <c r="BK257" s="202">
        <f>ROUND(I257*H257,2)</f>
        <v>0</v>
      </c>
      <c r="BL257" s="23" t="s">
        <v>142</v>
      </c>
      <c r="BM257" s="23" t="s">
        <v>547</v>
      </c>
    </row>
    <row r="258" spans="2:65" s="1" customFormat="1" ht="96">
      <c r="B258" s="40"/>
      <c r="C258" s="62"/>
      <c r="D258" s="203" t="s">
        <v>144</v>
      </c>
      <c r="E258" s="62"/>
      <c r="F258" s="204" t="s">
        <v>402</v>
      </c>
      <c r="G258" s="62"/>
      <c r="H258" s="62"/>
      <c r="I258" s="162"/>
      <c r="J258" s="62"/>
      <c r="K258" s="62"/>
      <c r="L258" s="60"/>
      <c r="M258" s="205"/>
      <c r="N258" s="41"/>
      <c r="O258" s="41"/>
      <c r="P258" s="41"/>
      <c r="Q258" s="41"/>
      <c r="R258" s="41"/>
      <c r="S258" s="41"/>
      <c r="T258" s="77"/>
      <c r="AT258" s="23" t="s">
        <v>144</v>
      </c>
      <c r="AU258" s="23" t="s">
        <v>86</v>
      </c>
    </row>
    <row r="259" spans="2:65" s="12" customFormat="1" ht="12">
      <c r="B259" s="216"/>
      <c r="C259" s="217"/>
      <c r="D259" s="203" t="s">
        <v>146</v>
      </c>
      <c r="E259" s="217"/>
      <c r="F259" s="219" t="s">
        <v>548</v>
      </c>
      <c r="G259" s="217"/>
      <c r="H259" s="220">
        <v>1203.818</v>
      </c>
      <c r="I259" s="221"/>
      <c r="J259" s="217"/>
      <c r="K259" s="217"/>
      <c r="L259" s="222"/>
      <c r="M259" s="223"/>
      <c r="N259" s="224"/>
      <c r="O259" s="224"/>
      <c r="P259" s="224"/>
      <c r="Q259" s="224"/>
      <c r="R259" s="224"/>
      <c r="S259" s="224"/>
      <c r="T259" s="225"/>
      <c r="AT259" s="226" t="s">
        <v>146</v>
      </c>
      <c r="AU259" s="226" t="s">
        <v>86</v>
      </c>
      <c r="AV259" s="12" t="s">
        <v>86</v>
      </c>
      <c r="AW259" s="12" t="s">
        <v>6</v>
      </c>
      <c r="AX259" s="12" t="s">
        <v>84</v>
      </c>
      <c r="AY259" s="226" t="s">
        <v>135</v>
      </c>
    </row>
    <row r="260" spans="2:65" s="1" customFormat="1" ht="16.5" customHeight="1">
      <c r="B260" s="40"/>
      <c r="C260" s="191" t="s">
        <v>412</v>
      </c>
      <c r="D260" s="191" t="s">
        <v>137</v>
      </c>
      <c r="E260" s="192" t="s">
        <v>413</v>
      </c>
      <c r="F260" s="193" t="s">
        <v>414</v>
      </c>
      <c r="G260" s="194" t="s">
        <v>201</v>
      </c>
      <c r="H260" s="195">
        <v>6.0730000000000004</v>
      </c>
      <c r="I260" s="196"/>
      <c r="J260" s="197">
        <f>ROUND(I260*H260,2)</f>
        <v>0</v>
      </c>
      <c r="K260" s="193" t="s">
        <v>141</v>
      </c>
      <c r="L260" s="60"/>
      <c r="M260" s="198" t="s">
        <v>21</v>
      </c>
      <c r="N260" s="199" t="s">
        <v>47</v>
      </c>
      <c r="O260" s="41"/>
      <c r="P260" s="200">
        <f>O260*H260</f>
        <v>0</v>
      </c>
      <c r="Q260" s="200">
        <v>0</v>
      </c>
      <c r="R260" s="200">
        <f>Q260*H260</f>
        <v>0</v>
      </c>
      <c r="S260" s="200">
        <v>0</v>
      </c>
      <c r="T260" s="201">
        <f>S260*H260</f>
        <v>0</v>
      </c>
      <c r="AR260" s="23" t="s">
        <v>142</v>
      </c>
      <c r="AT260" s="23" t="s">
        <v>137</v>
      </c>
      <c r="AU260" s="23" t="s">
        <v>86</v>
      </c>
      <c r="AY260" s="23" t="s">
        <v>135</v>
      </c>
      <c r="BE260" s="202">
        <f>IF(N260="základní",J260,0)</f>
        <v>0</v>
      </c>
      <c r="BF260" s="202">
        <f>IF(N260="snížená",J260,0)</f>
        <v>0</v>
      </c>
      <c r="BG260" s="202">
        <f>IF(N260="zákl. přenesená",J260,0)</f>
        <v>0</v>
      </c>
      <c r="BH260" s="202">
        <f>IF(N260="sníž. přenesená",J260,0)</f>
        <v>0</v>
      </c>
      <c r="BI260" s="202">
        <f>IF(N260="nulová",J260,0)</f>
        <v>0</v>
      </c>
      <c r="BJ260" s="23" t="s">
        <v>84</v>
      </c>
      <c r="BK260" s="202">
        <f>ROUND(I260*H260,2)</f>
        <v>0</v>
      </c>
      <c r="BL260" s="23" t="s">
        <v>142</v>
      </c>
      <c r="BM260" s="23" t="s">
        <v>549</v>
      </c>
    </row>
    <row r="261" spans="2:65" s="1" customFormat="1" ht="72">
      <c r="B261" s="40"/>
      <c r="C261" s="62"/>
      <c r="D261" s="203" t="s">
        <v>144</v>
      </c>
      <c r="E261" s="62"/>
      <c r="F261" s="204" t="s">
        <v>416</v>
      </c>
      <c r="G261" s="62"/>
      <c r="H261" s="62"/>
      <c r="I261" s="162"/>
      <c r="J261" s="62"/>
      <c r="K261" s="62"/>
      <c r="L261" s="60"/>
      <c r="M261" s="205"/>
      <c r="N261" s="41"/>
      <c r="O261" s="41"/>
      <c r="P261" s="41"/>
      <c r="Q261" s="41"/>
      <c r="R261" s="41"/>
      <c r="S261" s="41"/>
      <c r="T261" s="77"/>
      <c r="AT261" s="23" t="s">
        <v>144</v>
      </c>
      <c r="AU261" s="23" t="s">
        <v>86</v>
      </c>
    </row>
    <row r="262" spans="2:65" s="11" customFormat="1" ht="12">
      <c r="B262" s="206"/>
      <c r="C262" s="207"/>
      <c r="D262" s="203" t="s">
        <v>146</v>
      </c>
      <c r="E262" s="208" t="s">
        <v>21</v>
      </c>
      <c r="F262" s="209" t="s">
        <v>417</v>
      </c>
      <c r="G262" s="207"/>
      <c r="H262" s="208" t="s">
        <v>21</v>
      </c>
      <c r="I262" s="210"/>
      <c r="J262" s="207"/>
      <c r="K262" s="207"/>
      <c r="L262" s="211"/>
      <c r="M262" s="212"/>
      <c r="N262" s="213"/>
      <c r="O262" s="213"/>
      <c r="P262" s="213"/>
      <c r="Q262" s="213"/>
      <c r="R262" s="213"/>
      <c r="S262" s="213"/>
      <c r="T262" s="214"/>
      <c r="AT262" s="215" t="s">
        <v>146</v>
      </c>
      <c r="AU262" s="215" t="s">
        <v>86</v>
      </c>
      <c r="AV262" s="11" t="s">
        <v>84</v>
      </c>
      <c r="AW262" s="11" t="s">
        <v>39</v>
      </c>
      <c r="AX262" s="11" t="s">
        <v>76</v>
      </c>
      <c r="AY262" s="215" t="s">
        <v>135</v>
      </c>
    </row>
    <row r="263" spans="2:65" s="12" customFormat="1" ht="12">
      <c r="B263" s="216"/>
      <c r="C263" s="217"/>
      <c r="D263" s="203" t="s">
        <v>146</v>
      </c>
      <c r="E263" s="218" t="s">
        <v>21</v>
      </c>
      <c r="F263" s="219" t="s">
        <v>546</v>
      </c>
      <c r="G263" s="217"/>
      <c r="H263" s="220">
        <v>6.0730000000000004</v>
      </c>
      <c r="I263" s="221"/>
      <c r="J263" s="217"/>
      <c r="K263" s="217"/>
      <c r="L263" s="222"/>
      <c r="M263" s="223"/>
      <c r="N263" s="224"/>
      <c r="O263" s="224"/>
      <c r="P263" s="224"/>
      <c r="Q263" s="224"/>
      <c r="R263" s="224"/>
      <c r="S263" s="224"/>
      <c r="T263" s="225"/>
      <c r="AT263" s="226" t="s">
        <v>146</v>
      </c>
      <c r="AU263" s="226" t="s">
        <v>86</v>
      </c>
      <c r="AV263" s="12" t="s">
        <v>86</v>
      </c>
      <c r="AW263" s="12" t="s">
        <v>39</v>
      </c>
      <c r="AX263" s="12" t="s">
        <v>84</v>
      </c>
      <c r="AY263" s="226" t="s">
        <v>135</v>
      </c>
    </row>
    <row r="264" spans="2:65" s="1" customFormat="1" ht="25.5" customHeight="1">
      <c r="B264" s="40"/>
      <c r="C264" s="191" t="s">
        <v>418</v>
      </c>
      <c r="D264" s="191" t="s">
        <v>137</v>
      </c>
      <c r="E264" s="192" t="s">
        <v>419</v>
      </c>
      <c r="F264" s="193" t="s">
        <v>420</v>
      </c>
      <c r="G264" s="194" t="s">
        <v>201</v>
      </c>
      <c r="H264" s="195">
        <v>32.621000000000002</v>
      </c>
      <c r="I264" s="196"/>
      <c r="J264" s="197">
        <f>ROUND(I264*H264,2)</f>
        <v>0</v>
      </c>
      <c r="K264" s="193" t="s">
        <v>141</v>
      </c>
      <c r="L264" s="60"/>
      <c r="M264" s="198" t="s">
        <v>21</v>
      </c>
      <c r="N264" s="199" t="s">
        <v>47</v>
      </c>
      <c r="O264" s="41"/>
      <c r="P264" s="200">
        <f>O264*H264</f>
        <v>0</v>
      </c>
      <c r="Q264" s="200">
        <v>0</v>
      </c>
      <c r="R264" s="200">
        <f>Q264*H264</f>
        <v>0</v>
      </c>
      <c r="S264" s="200">
        <v>0</v>
      </c>
      <c r="T264" s="201">
        <f>S264*H264</f>
        <v>0</v>
      </c>
      <c r="AR264" s="23" t="s">
        <v>142</v>
      </c>
      <c r="AT264" s="23" t="s">
        <v>137</v>
      </c>
      <c r="AU264" s="23" t="s">
        <v>86</v>
      </c>
      <c r="AY264" s="23" t="s">
        <v>135</v>
      </c>
      <c r="BE264" s="202">
        <f>IF(N264="základní",J264,0)</f>
        <v>0</v>
      </c>
      <c r="BF264" s="202">
        <f>IF(N264="snížená",J264,0)</f>
        <v>0</v>
      </c>
      <c r="BG264" s="202">
        <f>IF(N264="zákl. přenesená",J264,0)</f>
        <v>0</v>
      </c>
      <c r="BH264" s="202">
        <f>IF(N264="sníž. přenesená",J264,0)</f>
        <v>0</v>
      </c>
      <c r="BI264" s="202">
        <f>IF(N264="nulová",J264,0)</f>
        <v>0</v>
      </c>
      <c r="BJ264" s="23" t="s">
        <v>84</v>
      </c>
      <c r="BK264" s="202">
        <f>ROUND(I264*H264,2)</f>
        <v>0</v>
      </c>
      <c r="BL264" s="23" t="s">
        <v>142</v>
      </c>
      <c r="BM264" s="23" t="s">
        <v>550</v>
      </c>
    </row>
    <row r="265" spans="2:65" s="1" customFormat="1" ht="72">
      <c r="B265" s="40"/>
      <c r="C265" s="62"/>
      <c r="D265" s="203" t="s">
        <v>144</v>
      </c>
      <c r="E265" s="62"/>
      <c r="F265" s="204" t="s">
        <v>416</v>
      </c>
      <c r="G265" s="62"/>
      <c r="H265" s="62"/>
      <c r="I265" s="162"/>
      <c r="J265" s="62"/>
      <c r="K265" s="62"/>
      <c r="L265" s="60"/>
      <c r="M265" s="205"/>
      <c r="N265" s="41"/>
      <c r="O265" s="41"/>
      <c r="P265" s="41"/>
      <c r="Q265" s="41"/>
      <c r="R265" s="41"/>
      <c r="S265" s="41"/>
      <c r="T265" s="77"/>
      <c r="AT265" s="23" t="s">
        <v>144</v>
      </c>
      <c r="AU265" s="23" t="s">
        <v>86</v>
      </c>
    </row>
    <row r="266" spans="2:65" s="11" customFormat="1" ht="12">
      <c r="B266" s="206"/>
      <c r="C266" s="207"/>
      <c r="D266" s="203" t="s">
        <v>146</v>
      </c>
      <c r="E266" s="208" t="s">
        <v>21</v>
      </c>
      <c r="F266" s="209" t="s">
        <v>417</v>
      </c>
      <c r="G266" s="207"/>
      <c r="H266" s="208" t="s">
        <v>21</v>
      </c>
      <c r="I266" s="210"/>
      <c r="J266" s="207"/>
      <c r="K266" s="207"/>
      <c r="L266" s="211"/>
      <c r="M266" s="212"/>
      <c r="N266" s="213"/>
      <c r="O266" s="213"/>
      <c r="P266" s="213"/>
      <c r="Q266" s="213"/>
      <c r="R266" s="213"/>
      <c r="S266" s="213"/>
      <c r="T266" s="214"/>
      <c r="AT266" s="215" t="s">
        <v>146</v>
      </c>
      <c r="AU266" s="215" t="s">
        <v>86</v>
      </c>
      <c r="AV266" s="11" t="s">
        <v>84</v>
      </c>
      <c r="AW266" s="11" t="s">
        <v>39</v>
      </c>
      <c r="AX266" s="11" t="s">
        <v>76</v>
      </c>
      <c r="AY266" s="215" t="s">
        <v>135</v>
      </c>
    </row>
    <row r="267" spans="2:65" s="12" customFormat="1" ht="12">
      <c r="B267" s="216"/>
      <c r="C267" s="217"/>
      <c r="D267" s="203" t="s">
        <v>146</v>
      </c>
      <c r="E267" s="218" t="s">
        <v>21</v>
      </c>
      <c r="F267" s="219" t="s">
        <v>545</v>
      </c>
      <c r="G267" s="217"/>
      <c r="H267" s="220">
        <v>32.621000000000002</v>
      </c>
      <c r="I267" s="221"/>
      <c r="J267" s="217"/>
      <c r="K267" s="217"/>
      <c r="L267" s="222"/>
      <c r="M267" s="223"/>
      <c r="N267" s="224"/>
      <c r="O267" s="224"/>
      <c r="P267" s="224"/>
      <c r="Q267" s="224"/>
      <c r="R267" s="224"/>
      <c r="S267" s="224"/>
      <c r="T267" s="225"/>
      <c r="AT267" s="226" t="s">
        <v>146</v>
      </c>
      <c r="AU267" s="226" t="s">
        <v>86</v>
      </c>
      <c r="AV267" s="12" t="s">
        <v>86</v>
      </c>
      <c r="AW267" s="12" t="s">
        <v>39</v>
      </c>
      <c r="AX267" s="12" t="s">
        <v>84</v>
      </c>
      <c r="AY267" s="226" t="s">
        <v>135</v>
      </c>
    </row>
    <row r="268" spans="2:65" s="1" customFormat="1" ht="25.5" customHeight="1">
      <c r="B268" s="40"/>
      <c r="C268" s="191" t="s">
        <v>422</v>
      </c>
      <c r="D268" s="191" t="s">
        <v>137</v>
      </c>
      <c r="E268" s="192" t="s">
        <v>423</v>
      </c>
      <c r="F268" s="193" t="s">
        <v>424</v>
      </c>
      <c r="G268" s="194" t="s">
        <v>201</v>
      </c>
      <c r="H268" s="195">
        <v>47.262999999999998</v>
      </c>
      <c r="I268" s="196"/>
      <c r="J268" s="197">
        <f>ROUND(I268*H268,2)</f>
        <v>0</v>
      </c>
      <c r="K268" s="193" t="s">
        <v>141</v>
      </c>
      <c r="L268" s="60"/>
      <c r="M268" s="198" t="s">
        <v>21</v>
      </c>
      <c r="N268" s="199" t="s">
        <v>47</v>
      </c>
      <c r="O268" s="41"/>
      <c r="P268" s="200">
        <f>O268*H268</f>
        <v>0</v>
      </c>
      <c r="Q268" s="200">
        <v>0</v>
      </c>
      <c r="R268" s="200">
        <f>Q268*H268</f>
        <v>0</v>
      </c>
      <c r="S268" s="200">
        <v>0</v>
      </c>
      <c r="T268" s="201">
        <f>S268*H268</f>
        <v>0</v>
      </c>
      <c r="AR268" s="23" t="s">
        <v>142</v>
      </c>
      <c r="AT268" s="23" t="s">
        <v>137</v>
      </c>
      <c r="AU268" s="23" t="s">
        <v>86</v>
      </c>
      <c r="AY268" s="23" t="s">
        <v>135</v>
      </c>
      <c r="BE268" s="202">
        <f>IF(N268="základní",J268,0)</f>
        <v>0</v>
      </c>
      <c r="BF268" s="202">
        <f>IF(N268="snížená",J268,0)</f>
        <v>0</v>
      </c>
      <c r="BG268" s="202">
        <f>IF(N268="zákl. přenesená",J268,0)</f>
        <v>0</v>
      </c>
      <c r="BH268" s="202">
        <f>IF(N268="sníž. přenesená",J268,0)</f>
        <v>0</v>
      </c>
      <c r="BI268" s="202">
        <f>IF(N268="nulová",J268,0)</f>
        <v>0</v>
      </c>
      <c r="BJ268" s="23" t="s">
        <v>84</v>
      </c>
      <c r="BK268" s="202">
        <f>ROUND(I268*H268,2)</f>
        <v>0</v>
      </c>
      <c r="BL268" s="23" t="s">
        <v>142</v>
      </c>
      <c r="BM268" s="23" t="s">
        <v>551</v>
      </c>
    </row>
    <row r="269" spans="2:65" s="1" customFormat="1" ht="72">
      <c r="B269" s="40"/>
      <c r="C269" s="62"/>
      <c r="D269" s="203" t="s">
        <v>144</v>
      </c>
      <c r="E269" s="62"/>
      <c r="F269" s="204" t="s">
        <v>416</v>
      </c>
      <c r="G269" s="62"/>
      <c r="H269" s="62"/>
      <c r="I269" s="162"/>
      <c r="J269" s="62"/>
      <c r="K269" s="62"/>
      <c r="L269" s="60"/>
      <c r="M269" s="205"/>
      <c r="N269" s="41"/>
      <c r="O269" s="41"/>
      <c r="P269" s="41"/>
      <c r="Q269" s="41"/>
      <c r="R269" s="41"/>
      <c r="S269" s="41"/>
      <c r="T269" s="77"/>
      <c r="AT269" s="23" t="s">
        <v>144</v>
      </c>
      <c r="AU269" s="23" t="s">
        <v>86</v>
      </c>
    </row>
    <row r="270" spans="2:65" s="11" customFormat="1" ht="12">
      <c r="B270" s="206"/>
      <c r="C270" s="207"/>
      <c r="D270" s="203" t="s">
        <v>146</v>
      </c>
      <c r="E270" s="208" t="s">
        <v>21</v>
      </c>
      <c r="F270" s="209" t="s">
        <v>417</v>
      </c>
      <c r="G270" s="207"/>
      <c r="H270" s="208" t="s">
        <v>21</v>
      </c>
      <c r="I270" s="210"/>
      <c r="J270" s="207"/>
      <c r="K270" s="207"/>
      <c r="L270" s="211"/>
      <c r="M270" s="212"/>
      <c r="N270" s="213"/>
      <c r="O270" s="213"/>
      <c r="P270" s="213"/>
      <c r="Q270" s="213"/>
      <c r="R270" s="213"/>
      <c r="S270" s="213"/>
      <c r="T270" s="214"/>
      <c r="AT270" s="215" t="s">
        <v>146</v>
      </c>
      <c r="AU270" s="215" t="s">
        <v>86</v>
      </c>
      <c r="AV270" s="11" t="s">
        <v>84</v>
      </c>
      <c r="AW270" s="11" t="s">
        <v>39</v>
      </c>
      <c r="AX270" s="11" t="s">
        <v>76</v>
      </c>
      <c r="AY270" s="215" t="s">
        <v>135</v>
      </c>
    </row>
    <row r="271" spans="2:65" s="12" customFormat="1" ht="12">
      <c r="B271" s="216"/>
      <c r="C271" s="217"/>
      <c r="D271" s="203" t="s">
        <v>146</v>
      </c>
      <c r="E271" s="218" t="s">
        <v>21</v>
      </c>
      <c r="F271" s="219" t="s">
        <v>544</v>
      </c>
      <c r="G271" s="217"/>
      <c r="H271" s="220">
        <v>47.262999999999998</v>
      </c>
      <c r="I271" s="221"/>
      <c r="J271" s="217"/>
      <c r="K271" s="217"/>
      <c r="L271" s="222"/>
      <c r="M271" s="223"/>
      <c r="N271" s="224"/>
      <c r="O271" s="224"/>
      <c r="P271" s="224"/>
      <c r="Q271" s="224"/>
      <c r="R271" s="224"/>
      <c r="S271" s="224"/>
      <c r="T271" s="225"/>
      <c r="AT271" s="226" t="s">
        <v>146</v>
      </c>
      <c r="AU271" s="226" t="s">
        <v>86</v>
      </c>
      <c r="AV271" s="12" t="s">
        <v>86</v>
      </c>
      <c r="AW271" s="12" t="s">
        <v>39</v>
      </c>
      <c r="AX271" s="12" t="s">
        <v>84</v>
      </c>
      <c r="AY271" s="226" t="s">
        <v>135</v>
      </c>
    </row>
    <row r="272" spans="2:65" s="10" customFormat="1" ht="29.85" customHeight="1">
      <c r="B272" s="175"/>
      <c r="C272" s="176"/>
      <c r="D272" s="177" t="s">
        <v>75</v>
      </c>
      <c r="E272" s="189" t="s">
        <v>426</v>
      </c>
      <c r="F272" s="189" t="s">
        <v>427</v>
      </c>
      <c r="G272" s="176"/>
      <c r="H272" s="176"/>
      <c r="I272" s="179"/>
      <c r="J272" s="190">
        <f>BK272</f>
        <v>0</v>
      </c>
      <c r="K272" s="176"/>
      <c r="L272" s="181"/>
      <c r="M272" s="182"/>
      <c r="N272" s="183"/>
      <c r="O272" s="183"/>
      <c r="P272" s="184">
        <f>SUM(P273:P274)</f>
        <v>0</v>
      </c>
      <c r="Q272" s="183"/>
      <c r="R272" s="184">
        <f>SUM(R273:R274)</f>
        <v>0</v>
      </c>
      <c r="S272" s="183"/>
      <c r="T272" s="185">
        <f>SUM(T273:T274)</f>
        <v>0</v>
      </c>
      <c r="AR272" s="186" t="s">
        <v>84</v>
      </c>
      <c r="AT272" s="187" t="s">
        <v>75</v>
      </c>
      <c r="AU272" s="187" t="s">
        <v>84</v>
      </c>
      <c r="AY272" s="186" t="s">
        <v>135</v>
      </c>
      <c r="BK272" s="188">
        <f>SUM(BK273:BK274)</f>
        <v>0</v>
      </c>
    </row>
    <row r="273" spans="2:65" s="1" customFormat="1" ht="25.5" customHeight="1">
      <c r="B273" s="40"/>
      <c r="C273" s="191" t="s">
        <v>428</v>
      </c>
      <c r="D273" s="191" t="s">
        <v>137</v>
      </c>
      <c r="E273" s="192" t="s">
        <v>429</v>
      </c>
      <c r="F273" s="193" t="s">
        <v>430</v>
      </c>
      <c r="G273" s="194" t="s">
        <v>201</v>
      </c>
      <c r="H273" s="195">
        <v>88.132000000000005</v>
      </c>
      <c r="I273" s="196"/>
      <c r="J273" s="197">
        <f>ROUND(I273*H273,2)</f>
        <v>0</v>
      </c>
      <c r="K273" s="193" t="s">
        <v>141</v>
      </c>
      <c r="L273" s="60"/>
      <c r="M273" s="198" t="s">
        <v>21</v>
      </c>
      <c r="N273" s="199" t="s">
        <v>47</v>
      </c>
      <c r="O273" s="41"/>
      <c r="P273" s="200">
        <f>O273*H273</f>
        <v>0</v>
      </c>
      <c r="Q273" s="200">
        <v>0</v>
      </c>
      <c r="R273" s="200">
        <f>Q273*H273</f>
        <v>0</v>
      </c>
      <c r="S273" s="200">
        <v>0</v>
      </c>
      <c r="T273" s="201">
        <f>S273*H273</f>
        <v>0</v>
      </c>
      <c r="AR273" s="23" t="s">
        <v>142</v>
      </c>
      <c r="AT273" s="23" t="s">
        <v>137</v>
      </c>
      <c r="AU273" s="23" t="s">
        <v>86</v>
      </c>
      <c r="AY273" s="23" t="s">
        <v>135</v>
      </c>
      <c r="BE273" s="202">
        <f>IF(N273="základní",J273,0)</f>
        <v>0</v>
      </c>
      <c r="BF273" s="202">
        <f>IF(N273="snížená",J273,0)</f>
        <v>0</v>
      </c>
      <c r="BG273" s="202">
        <f>IF(N273="zákl. přenesená",J273,0)</f>
        <v>0</v>
      </c>
      <c r="BH273" s="202">
        <f>IF(N273="sníž. přenesená",J273,0)</f>
        <v>0</v>
      </c>
      <c r="BI273" s="202">
        <f>IF(N273="nulová",J273,0)</f>
        <v>0</v>
      </c>
      <c r="BJ273" s="23" t="s">
        <v>84</v>
      </c>
      <c r="BK273" s="202">
        <f>ROUND(I273*H273,2)</f>
        <v>0</v>
      </c>
      <c r="BL273" s="23" t="s">
        <v>142</v>
      </c>
      <c r="BM273" s="23" t="s">
        <v>552</v>
      </c>
    </row>
    <row r="274" spans="2:65" s="1" customFormat="1" ht="24">
      <c r="B274" s="40"/>
      <c r="C274" s="62"/>
      <c r="D274" s="203" t="s">
        <v>144</v>
      </c>
      <c r="E274" s="62"/>
      <c r="F274" s="204" t="s">
        <v>432</v>
      </c>
      <c r="G274" s="62"/>
      <c r="H274" s="62"/>
      <c r="I274" s="162"/>
      <c r="J274" s="62"/>
      <c r="K274" s="62"/>
      <c r="L274" s="60"/>
      <c r="M274" s="205"/>
      <c r="N274" s="41"/>
      <c r="O274" s="41"/>
      <c r="P274" s="41"/>
      <c r="Q274" s="41"/>
      <c r="R274" s="41"/>
      <c r="S274" s="41"/>
      <c r="T274" s="77"/>
      <c r="AT274" s="23" t="s">
        <v>144</v>
      </c>
      <c r="AU274" s="23" t="s">
        <v>86</v>
      </c>
    </row>
    <row r="275" spans="2:65" s="10" customFormat="1" ht="37.35" customHeight="1">
      <c r="B275" s="175"/>
      <c r="C275" s="176"/>
      <c r="D275" s="177" t="s">
        <v>75</v>
      </c>
      <c r="E275" s="178" t="s">
        <v>433</v>
      </c>
      <c r="F275" s="178" t="s">
        <v>434</v>
      </c>
      <c r="G275" s="176"/>
      <c r="H275" s="176"/>
      <c r="I275" s="179"/>
      <c r="J275" s="180">
        <f>BK275</f>
        <v>0</v>
      </c>
      <c r="K275" s="176"/>
      <c r="L275" s="181"/>
      <c r="M275" s="182"/>
      <c r="N275" s="183"/>
      <c r="O275" s="183"/>
      <c r="P275" s="184">
        <f>P276</f>
        <v>0</v>
      </c>
      <c r="Q275" s="183"/>
      <c r="R275" s="184">
        <f>R276</f>
        <v>6.7000000000000004E-2</v>
      </c>
      <c r="S275" s="183"/>
      <c r="T275" s="185">
        <f>T276</f>
        <v>0</v>
      </c>
      <c r="AR275" s="186" t="s">
        <v>86</v>
      </c>
      <c r="AT275" s="187" t="s">
        <v>75</v>
      </c>
      <c r="AU275" s="187" t="s">
        <v>76</v>
      </c>
      <c r="AY275" s="186" t="s">
        <v>135</v>
      </c>
      <c r="BK275" s="188">
        <f>BK276</f>
        <v>0</v>
      </c>
    </row>
    <row r="276" spans="2:65" s="10" customFormat="1" ht="19.95" customHeight="1">
      <c r="B276" s="175"/>
      <c r="C276" s="176"/>
      <c r="D276" s="177" t="s">
        <v>75</v>
      </c>
      <c r="E276" s="189" t="s">
        <v>435</v>
      </c>
      <c r="F276" s="189" t="s">
        <v>436</v>
      </c>
      <c r="G276" s="176"/>
      <c r="H276" s="176"/>
      <c r="I276" s="179"/>
      <c r="J276" s="190">
        <f>BK276</f>
        <v>0</v>
      </c>
      <c r="K276" s="176"/>
      <c r="L276" s="181"/>
      <c r="M276" s="182"/>
      <c r="N276" s="183"/>
      <c r="O276" s="183"/>
      <c r="P276" s="184">
        <f>SUM(P277:P290)</f>
        <v>0</v>
      </c>
      <c r="Q276" s="183"/>
      <c r="R276" s="184">
        <f>SUM(R277:R290)</f>
        <v>6.7000000000000004E-2</v>
      </c>
      <c r="S276" s="183"/>
      <c r="T276" s="185">
        <f>SUM(T277:T290)</f>
        <v>0</v>
      </c>
      <c r="AR276" s="186" t="s">
        <v>86</v>
      </c>
      <c r="AT276" s="187" t="s">
        <v>75</v>
      </c>
      <c r="AU276" s="187" t="s">
        <v>84</v>
      </c>
      <c r="AY276" s="186" t="s">
        <v>135</v>
      </c>
      <c r="BK276" s="188">
        <f>SUM(BK277:BK290)</f>
        <v>0</v>
      </c>
    </row>
    <row r="277" spans="2:65" s="1" customFormat="1" ht="25.5" customHeight="1">
      <c r="B277" s="40"/>
      <c r="C277" s="191" t="s">
        <v>437</v>
      </c>
      <c r="D277" s="191" t="s">
        <v>137</v>
      </c>
      <c r="E277" s="192" t="s">
        <v>438</v>
      </c>
      <c r="F277" s="193" t="s">
        <v>439</v>
      </c>
      <c r="G277" s="194" t="s">
        <v>140</v>
      </c>
      <c r="H277" s="195">
        <v>53.01</v>
      </c>
      <c r="I277" s="196"/>
      <c r="J277" s="197">
        <f>ROUND(I277*H277,2)</f>
        <v>0</v>
      </c>
      <c r="K277" s="193" t="s">
        <v>141</v>
      </c>
      <c r="L277" s="60"/>
      <c r="M277" s="198" t="s">
        <v>21</v>
      </c>
      <c r="N277" s="199" t="s">
        <v>47</v>
      </c>
      <c r="O277" s="41"/>
      <c r="P277" s="200">
        <f>O277*H277</f>
        <v>0</v>
      </c>
      <c r="Q277" s="200">
        <v>0</v>
      </c>
      <c r="R277" s="200">
        <f>Q277*H277</f>
        <v>0</v>
      </c>
      <c r="S277" s="200">
        <v>0</v>
      </c>
      <c r="T277" s="201">
        <f>S277*H277</f>
        <v>0</v>
      </c>
      <c r="AR277" s="23" t="s">
        <v>246</v>
      </c>
      <c r="AT277" s="23" t="s">
        <v>137</v>
      </c>
      <c r="AU277" s="23" t="s">
        <v>86</v>
      </c>
      <c r="AY277" s="23" t="s">
        <v>135</v>
      </c>
      <c r="BE277" s="202">
        <f>IF(N277="základní",J277,0)</f>
        <v>0</v>
      </c>
      <c r="BF277" s="202">
        <f>IF(N277="snížená",J277,0)</f>
        <v>0</v>
      </c>
      <c r="BG277" s="202">
        <f>IF(N277="zákl. přenesená",J277,0)</f>
        <v>0</v>
      </c>
      <c r="BH277" s="202">
        <f>IF(N277="sníž. přenesená",J277,0)</f>
        <v>0</v>
      </c>
      <c r="BI277" s="202">
        <f>IF(N277="nulová",J277,0)</f>
        <v>0</v>
      </c>
      <c r="BJ277" s="23" t="s">
        <v>84</v>
      </c>
      <c r="BK277" s="202">
        <f>ROUND(I277*H277,2)</f>
        <v>0</v>
      </c>
      <c r="BL277" s="23" t="s">
        <v>246</v>
      </c>
      <c r="BM277" s="23" t="s">
        <v>553</v>
      </c>
    </row>
    <row r="278" spans="2:65" s="1" customFormat="1" ht="36">
      <c r="B278" s="40"/>
      <c r="C278" s="62"/>
      <c r="D278" s="203" t="s">
        <v>144</v>
      </c>
      <c r="E278" s="62"/>
      <c r="F278" s="204" t="s">
        <v>441</v>
      </c>
      <c r="G278" s="62"/>
      <c r="H278" s="62"/>
      <c r="I278" s="162"/>
      <c r="J278" s="62"/>
      <c r="K278" s="62"/>
      <c r="L278" s="60"/>
      <c r="M278" s="205"/>
      <c r="N278" s="41"/>
      <c r="O278" s="41"/>
      <c r="P278" s="41"/>
      <c r="Q278" s="41"/>
      <c r="R278" s="41"/>
      <c r="S278" s="41"/>
      <c r="T278" s="77"/>
      <c r="AT278" s="23" t="s">
        <v>144</v>
      </c>
      <c r="AU278" s="23" t="s">
        <v>86</v>
      </c>
    </row>
    <row r="279" spans="2:65" s="11" customFormat="1" ht="12">
      <c r="B279" s="206"/>
      <c r="C279" s="207"/>
      <c r="D279" s="203" t="s">
        <v>146</v>
      </c>
      <c r="E279" s="208" t="s">
        <v>21</v>
      </c>
      <c r="F279" s="209" t="s">
        <v>442</v>
      </c>
      <c r="G279" s="207"/>
      <c r="H279" s="208" t="s">
        <v>21</v>
      </c>
      <c r="I279" s="210"/>
      <c r="J279" s="207"/>
      <c r="K279" s="207"/>
      <c r="L279" s="211"/>
      <c r="M279" s="212"/>
      <c r="N279" s="213"/>
      <c r="O279" s="213"/>
      <c r="P279" s="213"/>
      <c r="Q279" s="213"/>
      <c r="R279" s="213"/>
      <c r="S279" s="213"/>
      <c r="T279" s="214"/>
      <c r="AT279" s="215" t="s">
        <v>146</v>
      </c>
      <c r="AU279" s="215" t="s">
        <v>86</v>
      </c>
      <c r="AV279" s="11" t="s">
        <v>84</v>
      </c>
      <c r="AW279" s="11" t="s">
        <v>39</v>
      </c>
      <c r="AX279" s="11" t="s">
        <v>76</v>
      </c>
      <c r="AY279" s="215" t="s">
        <v>135</v>
      </c>
    </row>
    <row r="280" spans="2:65" s="12" customFormat="1" ht="12">
      <c r="B280" s="216"/>
      <c r="C280" s="217"/>
      <c r="D280" s="203" t="s">
        <v>146</v>
      </c>
      <c r="E280" s="218" t="s">
        <v>21</v>
      </c>
      <c r="F280" s="219" t="s">
        <v>554</v>
      </c>
      <c r="G280" s="217"/>
      <c r="H280" s="220">
        <v>53.01</v>
      </c>
      <c r="I280" s="221"/>
      <c r="J280" s="217"/>
      <c r="K280" s="217"/>
      <c r="L280" s="222"/>
      <c r="M280" s="223"/>
      <c r="N280" s="224"/>
      <c r="O280" s="224"/>
      <c r="P280" s="224"/>
      <c r="Q280" s="224"/>
      <c r="R280" s="224"/>
      <c r="S280" s="224"/>
      <c r="T280" s="225"/>
      <c r="AT280" s="226" t="s">
        <v>146</v>
      </c>
      <c r="AU280" s="226" t="s">
        <v>86</v>
      </c>
      <c r="AV280" s="12" t="s">
        <v>86</v>
      </c>
      <c r="AW280" s="12" t="s">
        <v>39</v>
      </c>
      <c r="AX280" s="12" t="s">
        <v>84</v>
      </c>
      <c r="AY280" s="226" t="s">
        <v>135</v>
      </c>
    </row>
    <row r="281" spans="2:65" s="1" customFormat="1" ht="16.5" customHeight="1">
      <c r="B281" s="40"/>
      <c r="C281" s="238" t="s">
        <v>444</v>
      </c>
      <c r="D281" s="238" t="s">
        <v>198</v>
      </c>
      <c r="E281" s="239" t="s">
        <v>445</v>
      </c>
      <c r="F281" s="240" t="s">
        <v>446</v>
      </c>
      <c r="G281" s="241" t="s">
        <v>201</v>
      </c>
      <c r="H281" s="242">
        <v>1.9E-2</v>
      </c>
      <c r="I281" s="243"/>
      <c r="J281" s="244">
        <f>ROUND(I281*H281,2)</f>
        <v>0</v>
      </c>
      <c r="K281" s="240" t="s">
        <v>141</v>
      </c>
      <c r="L281" s="245"/>
      <c r="M281" s="246" t="s">
        <v>21</v>
      </c>
      <c r="N281" s="247" t="s">
        <v>47</v>
      </c>
      <c r="O281" s="41"/>
      <c r="P281" s="200">
        <f>O281*H281</f>
        <v>0</v>
      </c>
      <c r="Q281" s="200">
        <v>1</v>
      </c>
      <c r="R281" s="200">
        <f>Q281*H281</f>
        <v>1.9E-2</v>
      </c>
      <c r="S281" s="200">
        <v>0</v>
      </c>
      <c r="T281" s="201">
        <f>S281*H281</f>
        <v>0</v>
      </c>
      <c r="AR281" s="23" t="s">
        <v>355</v>
      </c>
      <c r="AT281" s="23" t="s">
        <v>198</v>
      </c>
      <c r="AU281" s="23" t="s">
        <v>86</v>
      </c>
      <c r="AY281" s="23" t="s">
        <v>135</v>
      </c>
      <c r="BE281" s="202">
        <f>IF(N281="základní",J281,0)</f>
        <v>0</v>
      </c>
      <c r="BF281" s="202">
        <f>IF(N281="snížená",J281,0)</f>
        <v>0</v>
      </c>
      <c r="BG281" s="202">
        <f>IF(N281="zákl. přenesená",J281,0)</f>
        <v>0</v>
      </c>
      <c r="BH281" s="202">
        <f>IF(N281="sníž. přenesená",J281,0)</f>
        <v>0</v>
      </c>
      <c r="BI281" s="202">
        <f>IF(N281="nulová",J281,0)</f>
        <v>0</v>
      </c>
      <c r="BJ281" s="23" t="s">
        <v>84</v>
      </c>
      <c r="BK281" s="202">
        <f>ROUND(I281*H281,2)</f>
        <v>0</v>
      </c>
      <c r="BL281" s="23" t="s">
        <v>246</v>
      </c>
      <c r="BM281" s="23" t="s">
        <v>555</v>
      </c>
    </row>
    <row r="282" spans="2:65" s="12" customFormat="1" ht="12">
      <c r="B282" s="216"/>
      <c r="C282" s="217"/>
      <c r="D282" s="203" t="s">
        <v>146</v>
      </c>
      <c r="E282" s="217"/>
      <c r="F282" s="219" t="s">
        <v>556</v>
      </c>
      <c r="G282" s="217"/>
      <c r="H282" s="220">
        <v>1.9E-2</v>
      </c>
      <c r="I282" s="221"/>
      <c r="J282" s="217"/>
      <c r="K282" s="217"/>
      <c r="L282" s="222"/>
      <c r="M282" s="223"/>
      <c r="N282" s="224"/>
      <c r="O282" s="224"/>
      <c r="P282" s="224"/>
      <c r="Q282" s="224"/>
      <c r="R282" s="224"/>
      <c r="S282" s="224"/>
      <c r="T282" s="225"/>
      <c r="AT282" s="226" t="s">
        <v>146</v>
      </c>
      <c r="AU282" s="226" t="s">
        <v>86</v>
      </c>
      <c r="AV282" s="12" t="s">
        <v>86</v>
      </c>
      <c r="AW282" s="12" t="s">
        <v>6</v>
      </c>
      <c r="AX282" s="12" t="s">
        <v>84</v>
      </c>
      <c r="AY282" s="226" t="s">
        <v>135</v>
      </c>
    </row>
    <row r="283" spans="2:65" s="1" customFormat="1" ht="25.5" customHeight="1">
      <c r="B283" s="40"/>
      <c r="C283" s="191" t="s">
        <v>449</v>
      </c>
      <c r="D283" s="191" t="s">
        <v>137</v>
      </c>
      <c r="E283" s="192" t="s">
        <v>450</v>
      </c>
      <c r="F283" s="193" t="s">
        <v>451</v>
      </c>
      <c r="G283" s="194" t="s">
        <v>140</v>
      </c>
      <c r="H283" s="195">
        <v>106.02</v>
      </c>
      <c r="I283" s="196"/>
      <c r="J283" s="197">
        <f>ROUND(I283*H283,2)</f>
        <v>0</v>
      </c>
      <c r="K283" s="193" t="s">
        <v>141</v>
      </c>
      <c r="L283" s="60"/>
      <c r="M283" s="198" t="s">
        <v>21</v>
      </c>
      <c r="N283" s="199" t="s">
        <v>47</v>
      </c>
      <c r="O283" s="41"/>
      <c r="P283" s="200">
        <f>O283*H283</f>
        <v>0</v>
      </c>
      <c r="Q283" s="200">
        <v>0</v>
      </c>
      <c r="R283" s="200">
        <f>Q283*H283</f>
        <v>0</v>
      </c>
      <c r="S283" s="200">
        <v>0</v>
      </c>
      <c r="T283" s="201">
        <f>S283*H283</f>
        <v>0</v>
      </c>
      <c r="AR283" s="23" t="s">
        <v>246</v>
      </c>
      <c r="AT283" s="23" t="s">
        <v>137</v>
      </c>
      <c r="AU283" s="23" t="s">
        <v>86</v>
      </c>
      <c r="AY283" s="23" t="s">
        <v>135</v>
      </c>
      <c r="BE283" s="202">
        <f>IF(N283="základní",J283,0)</f>
        <v>0</v>
      </c>
      <c r="BF283" s="202">
        <f>IF(N283="snížená",J283,0)</f>
        <v>0</v>
      </c>
      <c r="BG283" s="202">
        <f>IF(N283="zákl. přenesená",J283,0)</f>
        <v>0</v>
      </c>
      <c r="BH283" s="202">
        <f>IF(N283="sníž. přenesená",J283,0)</f>
        <v>0</v>
      </c>
      <c r="BI283" s="202">
        <f>IF(N283="nulová",J283,0)</f>
        <v>0</v>
      </c>
      <c r="BJ283" s="23" t="s">
        <v>84</v>
      </c>
      <c r="BK283" s="202">
        <f>ROUND(I283*H283,2)</f>
        <v>0</v>
      </c>
      <c r="BL283" s="23" t="s">
        <v>246</v>
      </c>
      <c r="BM283" s="23" t="s">
        <v>557</v>
      </c>
    </row>
    <row r="284" spans="2:65" s="1" customFormat="1" ht="36">
      <c r="B284" s="40"/>
      <c r="C284" s="62"/>
      <c r="D284" s="203" t="s">
        <v>144</v>
      </c>
      <c r="E284" s="62"/>
      <c r="F284" s="204" t="s">
        <v>441</v>
      </c>
      <c r="G284" s="62"/>
      <c r="H284" s="62"/>
      <c r="I284" s="162"/>
      <c r="J284" s="62"/>
      <c r="K284" s="62"/>
      <c r="L284" s="60"/>
      <c r="M284" s="205"/>
      <c r="N284" s="41"/>
      <c r="O284" s="41"/>
      <c r="P284" s="41"/>
      <c r="Q284" s="41"/>
      <c r="R284" s="41"/>
      <c r="S284" s="41"/>
      <c r="T284" s="77"/>
      <c r="AT284" s="23" t="s">
        <v>144</v>
      </c>
      <c r="AU284" s="23" t="s">
        <v>86</v>
      </c>
    </row>
    <row r="285" spans="2:65" s="11" customFormat="1" ht="12">
      <c r="B285" s="206"/>
      <c r="C285" s="207"/>
      <c r="D285" s="203" t="s">
        <v>146</v>
      </c>
      <c r="E285" s="208" t="s">
        <v>21</v>
      </c>
      <c r="F285" s="209" t="s">
        <v>442</v>
      </c>
      <c r="G285" s="207"/>
      <c r="H285" s="208" t="s">
        <v>21</v>
      </c>
      <c r="I285" s="210"/>
      <c r="J285" s="207"/>
      <c r="K285" s="207"/>
      <c r="L285" s="211"/>
      <c r="M285" s="212"/>
      <c r="N285" s="213"/>
      <c r="O285" s="213"/>
      <c r="P285" s="213"/>
      <c r="Q285" s="213"/>
      <c r="R285" s="213"/>
      <c r="S285" s="213"/>
      <c r="T285" s="214"/>
      <c r="AT285" s="215" t="s">
        <v>146</v>
      </c>
      <c r="AU285" s="215" t="s">
        <v>86</v>
      </c>
      <c r="AV285" s="11" t="s">
        <v>84</v>
      </c>
      <c r="AW285" s="11" t="s">
        <v>39</v>
      </c>
      <c r="AX285" s="11" t="s">
        <v>76</v>
      </c>
      <c r="AY285" s="215" t="s">
        <v>135</v>
      </c>
    </row>
    <row r="286" spans="2:65" s="12" customFormat="1" ht="12">
      <c r="B286" s="216"/>
      <c r="C286" s="217"/>
      <c r="D286" s="203" t="s">
        <v>146</v>
      </c>
      <c r="E286" s="218" t="s">
        <v>21</v>
      </c>
      <c r="F286" s="219" t="s">
        <v>558</v>
      </c>
      <c r="G286" s="217"/>
      <c r="H286" s="220">
        <v>106.02</v>
      </c>
      <c r="I286" s="221"/>
      <c r="J286" s="217"/>
      <c r="K286" s="217"/>
      <c r="L286" s="222"/>
      <c r="M286" s="223"/>
      <c r="N286" s="224"/>
      <c r="O286" s="224"/>
      <c r="P286" s="224"/>
      <c r="Q286" s="224"/>
      <c r="R286" s="224"/>
      <c r="S286" s="224"/>
      <c r="T286" s="225"/>
      <c r="AT286" s="226" t="s">
        <v>146</v>
      </c>
      <c r="AU286" s="226" t="s">
        <v>86</v>
      </c>
      <c r="AV286" s="12" t="s">
        <v>86</v>
      </c>
      <c r="AW286" s="12" t="s">
        <v>39</v>
      </c>
      <c r="AX286" s="12" t="s">
        <v>84</v>
      </c>
      <c r="AY286" s="226" t="s">
        <v>135</v>
      </c>
    </row>
    <row r="287" spans="2:65" s="1" customFormat="1" ht="16.5" customHeight="1">
      <c r="B287" s="40"/>
      <c r="C287" s="238" t="s">
        <v>454</v>
      </c>
      <c r="D287" s="238" t="s">
        <v>198</v>
      </c>
      <c r="E287" s="239" t="s">
        <v>455</v>
      </c>
      <c r="F287" s="240" t="s">
        <v>456</v>
      </c>
      <c r="G287" s="241" t="s">
        <v>201</v>
      </c>
      <c r="H287" s="242">
        <v>4.8000000000000001E-2</v>
      </c>
      <c r="I287" s="243"/>
      <c r="J287" s="244">
        <f>ROUND(I287*H287,2)</f>
        <v>0</v>
      </c>
      <c r="K287" s="240" t="s">
        <v>141</v>
      </c>
      <c r="L287" s="245"/>
      <c r="M287" s="246" t="s">
        <v>21</v>
      </c>
      <c r="N287" s="247" t="s">
        <v>47</v>
      </c>
      <c r="O287" s="41"/>
      <c r="P287" s="200">
        <f>O287*H287</f>
        <v>0</v>
      </c>
      <c r="Q287" s="200">
        <v>1</v>
      </c>
      <c r="R287" s="200">
        <f>Q287*H287</f>
        <v>4.8000000000000001E-2</v>
      </c>
      <c r="S287" s="200">
        <v>0</v>
      </c>
      <c r="T287" s="201">
        <f>S287*H287</f>
        <v>0</v>
      </c>
      <c r="AR287" s="23" t="s">
        <v>355</v>
      </c>
      <c r="AT287" s="23" t="s">
        <v>198</v>
      </c>
      <c r="AU287" s="23" t="s">
        <v>86</v>
      </c>
      <c r="AY287" s="23" t="s">
        <v>135</v>
      </c>
      <c r="BE287" s="202">
        <f>IF(N287="základní",J287,0)</f>
        <v>0</v>
      </c>
      <c r="BF287" s="202">
        <f>IF(N287="snížená",J287,0)</f>
        <v>0</v>
      </c>
      <c r="BG287" s="202">
        <f>IF(N287="zákl. přenesená",J287,0)</f>
        <v>0</v>
      </c>
      <c r="BH287" s="202">
        <f>IF(N287="sníž. přenesená",J287,0)</f>
        <v>0</v>
      </c>
      <c r="BI287" s="202">
        <f>IF(N287="nulová",J287,0)</f>
        <v>0</v>
      </c>
      <c r="BJ287" s="23" t="s">
        <v>84</v>
      </c>
      <c r="BK287" s="202">
        <f>ROUND(I287*H287,2)</f>
        <v>0</v>
      </c>
      <c r="BL287" s="23" t="s">
        <v>246</v>
      </c>
      <c r="BM287" s="23" t="s">
        <v>559</v>
      </c>
    </row>
    <row r="288" spans="2:65" s="12" customFormat="1" ht="12">
      <c r="B288" s="216"/>
      <c r="C288" s="217"/>
      <c r="D288" s="203" t="s">
        <v>146</v>
      </c>
      <c r="E288" s="217"/>
      <c r="F288" s="219" t="s">
        <v>560</v>
      </c>
      <c r="G288" s="217"/>
      <c r="H288" s="220">
        <v>4.8000000000000001E-2</v>
      </c>
      <c r="I288" s="221"/>
      <c r="J288" s="217"/>
      <c r="K288" s="217"/>
      <c r="L288" s="222"/>
      <c r="M288" s="223"/>
      <c r="N288" s="224"/>
      <c r="O288" s="224"/>
      <c r="P288" s="224"/>
      <c r="Q288" s="224"/>
      <c r="R288" s="224"/>
      <c r="S288" s="224"/>
      <c r="T288" s="225"/>
      <c r="AT288" s="226" t="s">
        <v>146</v>
      </c>
      <c r="AU288" s="226" t="s">
        <v>86</v>
      </c>
      <c r="AV288" s="12" t="s">
        <v>86</v>
      </c>
      <c r="AW288" s="12" t="s">
        <v>6</v>
      </c>
      <c r="AX288" s="12" t="s">
        <v>84</v>
      </c>
      <c r="AY288" s="226" t="s">
        <v>135</v>
      </c>
    </row>
    <row r="289" spans="2:65" s="1" customFormat="1" ht="38.25" customHeight="1">
      <c r="B289" s="40"/>
      <c r="C289" s="191" t="s">
        <v>459</v>
      </c>
      <c r="D289" s="191" t="s">
        <v>137</v>
      </c>
      <c r="E289" s="192" t="s">
        <v>460</v>
      </c>
      <c r="F289" s="193" t="s">
        <v>461</v>
      </c>
      <c r="G289" s="194" t="s">
        <v>201</v>
      </c>
      <c r="H289" s="195">
        <v>6.7000000000000004E-2</v>
      </c>
      <c r="I289" s="196"/>
      <c r="J289" s="197">
        <f>ROUND(I289*H289,2)</f>
        <v>0</v>
      </c>
      <c r="K289" s="193" t="s">
        <v>141</v>
      </c>
      <c r="L289" s="60"/>
      <c r="M289" s="198" t="s">
        <v>21</v>
      </c>
      <c r="N289" s="199" t="s">
        <v>47</v>
      </c>
      <c r="O289" s="41"/>
      <c r="P289" s="200">
        <f>O289*H289</f>
        <v>0</v>
      </c>
      <c r="Q289" s="200">
        <v>0</v>
      </c>
      <c r="R289" s="200">
        <f>Q289*H289</f>
        <v>0</v>
      </c>
      <c r="S289" s="200">
        <v>0</v>
      </c>
      <c r="T289" s="201">
        <f>S289*H289</f>
        <v>0</v>
      </c>
      <c r="AR289" s="23" t="s">
        <v>246</v>
      </c>
      <c r="AT289" s="23" t="s">
        <v>137</v>
      </c>
      <c r="AU289" s="23" t="s">
        <v>86</v>
      </c>
      <c r="AY289" s="23" t="s">
        <v>135</v>
      </c>
      <c r="BE289" s="202">
        <f>IF(N289="základní",J289,0)</f>
        <v>0</v>
      </c>
      <c r="BF289" s="202">
        <f>IF(N289="snížená",J289,0)</f>
        <v>0</v>
      </c>
      <c r="BG289" s="202">
        <f>IF(N289="zákl. přenesená",J289,0)</f>
        <v>0</v>
      </c>
      <c r="BH289" s="202">
        <f>IF(N289="sníž. přenesená",J289,0)</f>
        <v>0</v>
      </c>
      <c r="BI289" s="202">
        <f>IF(N289="nulová",J289,0)</f>
        <v>0</v>
      </c>
      <c r="BJ289" s="23" t="s">
        <v>84</v>
      </c>
      <c r="BK289" s="202">
        <f>ROUND(I289*H289,2)</f>
        <v>0</v>
      </c>
      <c r="BL289" s="23" t="s">
        <v>246</v>
      </c>
      <c r="BM289" s="23" t="s">
        <v>561</v>
      </c>
    </row>
    <row r="290" spans="2:65" s="1" customFormat="1" ht="108">
      <c r="B290" s="40"/>
      <c r="C290" s="62"/>
      <c r="D290" s="203" t="s">
        <v>144</v>
      </c>
      <c r="E290" s="62"/>
      <c r="F290" s="204" t="s">
        <v>463</v>
      </c>
      <c r="G290" s="62"/>
      <c r="H290" s="62"/>
      <c r="I290" s="162"/>
      <c r="J290" s="62"/>
      <c r="K290" s="62"/>
      <c r="L290" s="60"/>
      <c r="M290" s="248"/>
      <c r="N290" s="249"/>
      <c r="O290" s="249"/>
      <c r="P290" s="249"/>
      <c r="Q290" s="249"/>
      <c r="R290" s="249"/>
      <c r="S290" s="249"/>
      <c r="T290" s="250"/>
      <c r="AT290" s="23" t="s">
        <v>144</v>
      </c>
      <c r="AU290" s="23" t="s">
        <v>86</v>
      </c>
    </row>
    <row r="291" spans="2:65" s="1" customFormat="1" ht="6.9" customHeight="1">
      <c r="B291" s="55"/>
      <c r="C291" s="56"/>
      <c r="D291" s="56"/>
      <c r="E291" s="56"/>
      <c r="F291" s="56"/>
      <c r="G291" s="56"/>
      <c r="H291" s="56"/>
      <c r="I291" s="138"/>
      <c r="J291" s="56"/>
      <c r="K291" s="56"/>
      <c r="L291" s="60"/>
    </row>
  </sheetData>
  <sheetProtection algorithmName="SHA-512" hashValue="ckW9mUPKnY6TIMbJtlekuHhBlWHL4/lNVBweI/ajmwUk2ynAV19KlC3Lqe9ipY0K8YYd+2Mmz6U5dblLzh9CXw==" saltValue="YilahliGDmR/Uau2mVsXCNp2F07yiimFkIIWSV0hDmmwE/kj3rWTzQss7JEfR2pojQr9VxbbmIi4+NxPOJV8Kw==" spinCount="100000" sheet="1" objects="1" scenarios="1" formatColumns="0" formatRows="0" autoFilter="0"/>
  <autoFilter ref="C88:K290"/>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93"/>
  <sheetViews>
    <sheetView showGridLines="0" workbookViewId="0">
      <pane ySplit="1" topLeftCell="A2" activePane="bottomLeft" state="frozen"/>
      <selection pane="bottomLeft"/>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style="110"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20"/>
      <c r="B1" s="111"/>
      <c r="C1" s="111"/>
      <c r="D1" s="112" t="s">
        <v>1</v>
      </c>
      <c r="E1" s="111"/>
      <c r="F1" s="113" t="s">
        <v>93</v>
      </c>
      <c r="G1" s="375" t="s">
        <v>94</v>
      </c>
      <c r="H1" s="375"/>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66"/>
      <c r="M2" s="366"/>
      <c r="N2" s="366"/>
      <c r="O2" s="366"/>
      <c r="P2" s="366"/>
      <c r="Q2" s="366"/>
      <c r="R2" s="366"/>
      <c r="S2" s="366"/>
      <c r="T2" s="366"/>
      <c r="U2" s="366"/>
      <c r="V2" s="366"/>
      <c r="AT2" s="23" t="s">
        <v>92</v>
      </c>
    </row>
    <row r="3" spans="1:70" ht="6.9" customHeight="1">
      <c r="B3" s="24"/>
      <c r="C3" s="25"/>
      <c r="D3" s="25"/>
      <c r="E3" s="25"/>
      <c r="F3" s="25"/>
      <c r="G3" s="25"/>
      <c r="H3" s="25"/>
      <c r="I3" s="115"/>
      <c r="J3" s="25"/>
      <c r="K3" s="26"/>
      <c r="AT3" s="23" t="s">
        <v>86</v>
      </c>
    </row>
    <row r="4" spans="1:70" ht="36.9" customHeight="1">
      <c r="B4" s="27"/>
      <c r="C4" s="28"/>
      <c r="D4" s="29" t="s">
        <v>98</v>
      </c>
      <c r="E4" s="28"/>
      <c r="F4" s="28"/>
      <c r="G4" s="28"/>
      <c r="H4" s="28"/>
      <c r="I4" s="116"/>
      <c r="J4" s="28"/>
      <c r="K4" s="30"/>
      <c r="M4" s="31" t="s">
        <v>12</v>
      </c>
      <c r="AT4" s="23" t="s">
        <v>6</v>
      </c>
    </row>
    <row r="5" spans="1:70" ht="6.9" customHeight="1">
      <c r="B5" s="27"/>
      <c r="C5" s="28"/>
      <c r="D5" s="28"/>
      <c r="E5" s="28"/>
      <c r="F5" s="28"/>
      <c r="G5" s="28"/>
      <c r="H5" s="28"/>
      <c r="I5" s="116"/>
      <c r="J5" s="28"/>
      <c r="K5" s="30"/>
    </row>
    <row r="6" spans="1:70" ht="13.2">
      <c r="B6" s="27"/>
      <c r="C6" s="28"/>
      <c r="D6" s="36" t="s">
        <v>18</v>
      </c>
      <c r="E6" s="28"/>
      <c r="F6" s="28"/>
      <c r="G6" s="28"/>
      <c r="H6" s="28"/>
      <c r="I6" s="116"/>
      <c r="J6" s="28"/>
      <c r="K6" s="30"/>
    </row>
    <row r="7" spans="1:70" ht="16.5" customHeight="1">
      <c r="B7" s="27"/>
      <c r="C7" s="28"/>
      <c r="D7" s="28"/>
      <c r="E7" s="367" t="str">
        <f>'Rekapitulace stavby'!K6</f>
        <v>LC Mumlavska</v>
      </c>
      <c r="F7" s="368"/>
      <c r="G7" s="368"/>
      <c r="H7" s="368"/>
      <c r="I7" s="116"/>
      <c r="J7" s="28"/>
      <c r="K7" s="30"/>
    </row>
    <row r="8" spans="1:70" s="1" customFormat="1" ht="13.2">
      <c r="B8" s="40"/>
      <c r="C8" s="41"/>
      <c r="D8" s="36" t="s">
        <v>99</v>
      </c>
      <c r="E8" s="41"/>
      <c r="F8" s="41"/>
      <c r="G8" s="41"/>
      <c r="H8" s="41"/>
      <c r="I8" s="117"/>
      <c r="J8" s="41"/>
      <c r="K8" s="44"/>
    </row>
    <row r="9" spans="1:70" s="1" customFormat="1" ht="36.9" customHeight="1">
      <c r="B9" s="40"/>
      <c r="C9" s="41"/>
      <c r="D9" s="41"/>
      <c r="E9" s="369" t="s">
        <v>562</v>
      </c>
      <c r="F9" s="370"/>
      <c r="G9" s="370"/>
      <c r="H9" s="370"/>
      <c r="I9" s="117"/>
      <c r="J9" s="41"/>
      <c r="K9" s="44"/>
    </row>
    <row r="10" spans="1:70" s="1" customFormat="1" ht="12">
      <c r="B10" s="40"/>
      <c r="C10" s="41"/>
      <c r="D10" s="41"/>
      <c r="E10" s="41"/>
      <c r="F10" s="41"/>
      <c r="G10" s="41"/>
      <c r="H10" s="41"/>
      <c r="I10" s="117"/>
      <c r="J10" s="41"/>
      <c r="K10" s="44"/>
    </row>
    <row r="11" spans="1:70" s="1" customFormat="1" ht="14.4" customHeight="1">
      <c r="B11" s="40"/>
      <c r="C11" s="41"/>
      <c r="D11" s="36" t="s">
        <v>20</v>
      </c>
      <c r="E11" s="41"/>
      <c r="F11" s="34" t="s">
        <v>21</v>
      </c>
      <c r="G11" s="41"/>
      <c r="H11" s="41"/>
      <c r="I11" s="118" t="s">
        <v>22</v>
      </c>
      <c r="J11" s="34" t="s">
        <v>21</v>
      </c>
      <c r="K11" s="44"/>
    </row>
    <row r="12" spans="1:70" s="1" customFormat="1" ht="14.4" customHeight="1">
      <c r="B12" s="40"/>
      <c r="C12" s="41"/>
      <c r="D12" s="36" t="s">
        <v>23</v>
      </c>
      <c r="E12" s="41"/>
      <c r="F12" s="34" t="s">
        <v>24</v>
      </c>
      <c r="G12" s="41"/>
      <c r="H12" s="41"/>
      <c r="I12" s="118" t="s">
        <v>25</v>
      </c>
      <c r="J12" s="119" t="str">
        <f>'Rekapitulace stavby'!AN8</f>
        <v>7. 9. 2017</v>
      </c>
      <c r="K12" s="44"/>
    </row>
    <row r="13" spans="1:70" s="1" customFormat="1" ht="10.8" customHeight="1">
      <c r="B13" s="40"/>
      <c r="C13" s="41"/>
      <c r="D13" s="41"/>
      <c r="E13" s="41"/>
      <c r="F13" s="41"/>
      <c r="G13" s="41"/>
      <c r="H13" s="41"/>
      <c r="I13" s="117"/>
      <c r="J13" s="41"/>
      <c r="K13" s="44"/>
    </row>
    <row r="14" spans="1:70" s="1" customFormat="1" ht="14.4" customHeight="1">
      <c r="B14" s="40"/>
      <c r="C14" s="41"/>
      <c r="D14" s="36" t="s">
        <v>27</v>
      </c>
      <c r="E14" s="41"/>
      <c r="F14" s="41"/>
      <c r="G14" s="41"/>
      <c r="H14" s="41"/>
      <c r="I14" s="118" t="s">
        <v>28</v>
      </c>
      <c r="J14" s="34" t="s">
        <v>29</v>
      </c>
      <c r="K14" s="44"/>
    </row>
    <row r="15" spans="1:70" s="1" customFormat="1" ht="18" customHeight="1">
      <c r="B15" s="40"/>
      <c r="C15" s="41"/>
      <c r="D15" s="41"/>
      <c r="E15" s="34" t="s">
        <v>30</v>
      </c>
      <c r="F15" s="41"/>
      <c r="G15" s="41"/>
      <c r="H15" s="41"/>
      <c r="I15" s="118" t="s">
        <v>31</v>
      </c>
      <c r="J15" s="34" t="s">
        <v>32</v>
      </c>
      <c r="K15" s="44"/>
    </row>
    <row r="16" spans="1:70" s="1" customFormat="1" ht="6.9" customHeight="1">
      <c r="B16" s="40"/>
      <c r="C16" s="41"/>
      <c r="D16" s="41"/>
      <c r="E16" s="41"/>
      <c r="F16" s="41"/>
      <c r="G16" s="41"/>
      <c r="H16" s="41"/>
      <c r="I16" s="117"/>
      <c r="J16" s="41"/>
      <c r="K16" s="44"/>
    </row>
    <row r="17" spans="2:11" s="1" customFormat="1" ht="14.4" customHeight="1">
      <c r="B17" s="40"/>
      <c r="C17" s="41"/>
      <c r="D17" s="36" t="s">
        <v>33</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31</v>
      </c>
      <c r="J18" s="34" t="str">
        <f>IF('Rekapitulace stavby'!AN14="Vyplň údaj","",IF('Rekapitulace stavby'!AN14="","",'Rekapitulace stavby'!AN14))</f>
        <v/>
      </c>
      <c r="K18" s="44"/>
    </row>
    <row r="19" spans="2:11" s="1" customFormat="1" ht="6.9" customHeight="1">
      <c r="B19" s="40"/>
      <c r="C19" s="41"/>
      <c r="D19" s="41"/>
      <c r="E19" s="41"/>
      <c r="F19" s="41"/>
      <c r="G19" s="41"/>
      <c r="H19" s="41"/>
      <c r="I19" s="117"/>
      <c r="J19" s="41"/>
      <c r="K19" s="44"/>
    </row>
    <row r="20" spans="2:11" s="1" customFormat="1" ht="14.4" customHeight="1">
      <c r="B20" s="40"/>
      <c r="C20" s="41"/>
      <c r="D20" s="36" t="s">
        <v>35</v>
      </c>
      <c r="E20" s="41"/>
      <c r="F20" s="41"/>
      <c r="G20" s="41"/>
      <c r="H20" s="41"/>
      <c r="I20" s="118" t="s">
        <v>28</v>
      </c>
      <c r="J20" s="34" t="s">
        <v>36</v>
      </c>
      <c r="K20" s="44"/>
    </row>
    <row r="21" spans="2:11" s="1" customFormat="1" ht="18" customHeight="1">
      <c r="B21" s="40"/>
      <c r="C21" s="41"/>
      <c r="D21" s="41"/>
      <c r="E21" s="34" t="s">
        <v>37</v>
      </c>
      <c r="F21" s="41"/>
      <c r="G21" s="41"/>
      <c r="H21" s="41"/>
      <c r="I21" s="118" t="s">
        <v>31</v>
      </c>
      <c r="J21" s="34" t="s">
        <v>38</v>
      </c>
      <c r="K21" s="44"/>
    </row>
    <row r="22" spans="2:11" s="1" customFormat="1" ht="6.9" customHeight="1">
      <c r="B22" s="40"/>
      <c r="C22" s="41"/>
      <c r="D22" s="41"/>
      <c r="E22" s="41"/>
      <c r="F22" s="41"/>
      <c r="G22" s="41"/>
      <c r="H22" s="41"/>
      <c r="I22" s="117"/>
      <c r="J22" s="41"/>
      <c r="K22" s="44"/>
    </row>
    <row r="23" spans="2:11" s="1" customFormat="1" ht="14.4" customHeight="1">
      <c r="B23" s="40"/>
      <c r="C23" s="41"/>
      <c r="D23" s="36" t="s">
        <v>40</v>
      </c>
      <c r="E23" s="41"/>
      <c r="F23" s="41"/>
      <c r="G23" s="41"/>
      <c r="H23" s="41"/>
      <c r="I23" s="117"/>
      <c r="J23" s="41"/>
      <c r="K23" s="44"/>
    </row>
    <row r="24" spans="2:11" s="6" customFormat="1" ht="16.5" customHeight="1">
      <c r="B24" s="120"/>
      <c r="C24" s="121"/>
      <c r="D24" s="121"/>
      <c r="E24" s="336" t="s">
        <v>21</v>
      </c>
      <c r="F24" s="336"/>
      <c r="G24" s="336"/>
      <c r="H24" s="336"/>
      <c r="I24" s="122"/>
      <c r="J24" s="121"/>
      <c r="K24" s="123"/>
    </row>
    <row r="25" spans="2:11" s="1" customFormat="1" ht="6.9" customHeight="1">
      <c r="B25" s="40"/>
      <c r="C25" s="41"/>
      <c r="D25" s="41"/>
      <c r="E25" s="41"/>
      <c r="F25" s="41"/>
      <c r="G25" s="41"/>
      <c r="H25" s="41"/>
      <c r="I25" s="117"/>
      <c r="J25" s="41"/>
      <c r="K25" s="44"/>
    </row>
    <row r="26" spans="2:11" s="1" customFormat="1" ht="6.9"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ROUND(J89,2)</f>
        <v>0</v>
      </c>
      <c r="K27" s="44"/>
    </row>
    <row r="28" spans="2:11" s="1" customFormat="1" ht="6.9" customHeight="1">
      <c r="B28" s="40"/>
      <c r="C28" s="41"/>
      <c r="D28" s="84"/>
      <c r="E28" s="84"/>
      <c r="F28" s="84"/>
      <c r="G28" s="84"/>
      <c r="H28" s="84"/>
      <c r="I28" s="124"/>
      <c r="J28" s="84"/>
      <c r="K28" s="125"/>
    </row>
    <row r="29" spans="2:11" s="1" customFormat="1" ht="14.4" customHeight="1">
      <c r="B29" s="40"/>
      <c r="C29" s="41"/>
      <c r="D29" s="41"/>
      <c r="E29" s="41"/>
      <c r="F29" s="45" t="s">
        <v>44</v>
      </c>
      <c r="G29" s="41"/>
      <c r="H29" s="41"/>
      <c r="I29" s="128" t="s">
        <v>43</v>
      </c>
      <c r="J29" s="45" t="s">
        <v>45</v>
      </c>
      <c r="K29" s="44"/>
    </row>
    <row r="30" spans="2:11" s="1" customFormat="1" ht="14.4" customHeight="1">
      <c r="B30" s="40"/>
      <c r="C30" s="41"/>
      <c r="D30" s="48" t="s">
        <v>46</v>
      </c>
      <c r="E30" s="48" t="s">
        <v>47</v>
      </c>
      <c r="F30" s="129">
        <f>ROUND(SUM(BE89:BE292), 2)</f>
        <v>0</v>
      </c>
      <c r="G30" s="41"/>
      <c r="H30" s="41"/>
      <c r="I30" s="130">
        <v>0.21</v>
      </c>
      <c r="J30" s="129">
        <f>ROUND(ROUND((SUM(BE89:BE292)), 2)*I30, 2)</f>
        <v>0</v>
      </c>
      <c r="K30" s="44"/>
    </row>
    <row r="31" spans="2:11" s="1" customFormat="1" ht="14.4" customHeight="1">
      <c r="B31" s="40"/>
      <c r="C31" s="41"/>
      <c r="D31" s="41"/>
      <c r="E31" s="48" t="s">
        <v>48</v>
      </c>
      <c r="F31" s="129">
        <f>ROUND(SUM(BF89:BF292), 2)</f>
        <v>0</v>
      </c>
      <c r="G31" s="41"/>
      <c r="H31" s="41"/>
      <c r="I31" s="130">
        <v>0.15</v>
      </c>
      <c r="J31" s="129">
        <f>ROUND(ROUND((SUM(BF89:BF292)), 2)*I31, 2)</f>
        <v>0</v>
      </c>
      <c r="K31" s="44"/>
    </row>
    <row r="32" spans="2:11" s="1" customFormat="1" ht="14.4" hidden="1" customHeight="1">
      <c r="B32" s="40"/>
      <c r="C32" s="41"/>
      <c r="D32" s="41"/>
      <c r="E32" s="48" t="s">
        <v>49</v>
      </c>
      <c r="F32" s="129">
        <f>ROUND(SUM(BG89:BG292), 2)</f>
        <v>0</v>
      </c>
      <c r="G32" s="41"/>
      <c r="H32" s="41"/>
      <c r="I32" s="130">
        <v>0.21</v>
      </c>
      <c r="J32" s="129">
        <v>0</v>
      </c>
      <c r="K32" s="44"/>
    </row>
    <row r="33" spans="2:11" s="1" customFormat="1" ht="14.4" hidden="1" customHeight="1">
      <c r="B33" s="40"/>
      <c r="C33" s="41"/>
      <c r="D33" s="41"/>
      <c r="E33" s="48" t="s">
        <v>50</v>
      </c>
      <c r="F33" s="129">
        <f>ROUND(SUM(BH89:BH292), 2)</f>
        <v>0</v>
      </c>
      <c r="G33" s="41"/>
      <c r="H33" s="41"/>
      <c r="I33" s="130">
        <v>0.15</v>
      </c>
      <c r="J33" s="129">
        <v>0</v>
      </c>
      <c r="K33" s="44"/>
    </row>
    <row r="34" spans="2:11" s="1" customFormat="1" ht="14.4" hidden="1" customHeight="1">
      <c r="B34" s="40"/>
      <c r="C34" s="41"/>
      <c r="D34" s="41"/>
      <c r="E34" s="48" t="s">
        <v>51</v>
      </c>
      <c r="F34" s="129">
        <f>ROUND(SUM(BI89:BI292), 2)</f>
        <v>0</v>
      </c>
      <c r="G34" s="41"/>
      <c r="H34" s="41"/>
      <c r="I34" s="130">
        <v>0</v>
      </c>
      <c r="J34" s="129">
        <v>0</v>
      </c>
      <c r="K34" s="44"/>
    </row>
    <row r="35" spans="2:11" s="1" customFormat="1" ht="6.9"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 customHeight="1">
      <c r="B37" s="55"/>
      <c r="C37" s="56"/>
      <c r="D37" s="56"/>
      <c r="E37" s="56"/>
      <c r="F37" s="56"/>
      <c r="G37" s="56"/>
      <c r="H37" s="56"/>
      <c r="I37" s="138"/>
      <c r="J37" s="56"/>
      <c r="K37" s="57"/>
    </row>
    <row r="41" spans="2:11" s="1" customFormat="1" ht="6.9" customHeight="1">
      <c r="B41" s="139"/>
      <c r="C41" s="140"/>
      <c r="D41" s="140"/>
      <c r="E41" s="140"/>
      <c r="F41" s="140"/>
      <c r="G41" s="140"/>
      <c r="H41" s="140"/>
      <c r="I41" s="141"/>
      <c r="J41" s="140"/>
      <c r="K41" s="142"/>
    </row>
    <row r="42" spans="2:11" s="1" customFormat="1" ht="36.9" customHeight="1">
      <c r="B42" s="40"/>
      <c r="C42" s="29" t="s">
        <v>101</v>
      </c>
      <c r="D42" s="41"/>
      <c r="E42" s="41"/>
      <c r="F42" s="41"/>
      <c r="G42" s="41"/>
      <c r="H42" s="41"/>
      <c r="I42" s="117"/>
      <c r="J42" s="41"/>
      <c r="K42" s="44"/>
    </row>
    <row r="43" spans="2:11" s="1" customFormat="1" ht="6.9" customHeight="1">
      <c r="B43" s="40"/>
      <c r="C43" s="41"/>
      <c r="D43" s="41"/>
      <c r="E43" s="41"/>
      <c r="F43" s="41"/>
      <c r="G43" s="41"/>
      <c r="H43" s="41"/>
      <c r="I43" s="117"/>
      <c r="J43" s="41"/>
      <c r="K43" s="44"/>
    </row>
    <row r="44" spans="2:11" s="1" customFormat="1" ht="14.4" customHeight="1">
      <c r="B44" s="40"/>
      <c r="C44" s="36" t="s">
        <v>18</v>
      </c>
      <c r="D44" s="41"/>
      <c r="E44" s="41"/>
      <c r="F44" s="41"/>
      <c r="G44" s="41"/>
      <c r="H44" s="41"/>
      <c r="I44" s="117"/>
      <c r="J44" s="41"/>
      <c r="K44" s="44"/>
    </row>
    <row r="45" spans="2:11" s="1" customFormat="1" ht="16.5" customHeight="1">
      <c r="B45" s="40"/>
      <c r="C45" s="41"/>
      <c r="D45" s="41"/>
      <c r="E45" s="367" t="str">
        <f>E7</f>
        <v>LC Mumlavska</v>
      </c>
      <c r="F45" s="368"/>
      <c r="G45" s="368"/>
      <c r="H45" s="368"/>
      <c r="I45" s="117"/>
      <c r="J45" s="41"/>
      <c r="K45" s="44"/>
    </row>
    <row r="46" spans="2:11" s="1" customFormat="1" ht="14.4" customHeight="1">
      <c r="B46" s="40"/>
      <c r="C46" s="36" t="s">
        <v>99</v>
      </c>
      <c r="D46" s="41"/>
      <c r="E46" s="41"/>
      <c r="F46" s="41"/>
      <c r="G46" s="41"/>
      <c r="H46" s="41"/>
      <c r="I46" s="117"/>
      <c r="J46" s="41"/>
      <c r="K46" s="44"/>
    </row>
    <row r="47" spans="2:11" s="1" customFormat="1" ht="17.25" customHeight="1">
      <c r="B47" s="40"/>
      <c r="C47" s="41"/>
      <c r="D47" s="41"/>
      <c r="E47" s="369" t="str">
        <f>E9</f>
        <v>SO 101.3 - LC Mumlavská - úsek 3</v>
      </c>
      <c r="F47" s="370"/>
      <c r="G47" s="370"/>
      <c r="H47" s="370"/>
      <c r="I47" s="117"/>
      <c r="J47" s="41"/>
      <c r="K47" s="44"/>
    </row>
    <row r="48" spans="2:11" s="1" customFormat="1" ht="6.9" customHeight="1">
      <c r="B48" s="40"/>
      <c r="C48" s="41"/>
      <c r="D48" s="41"/>
      <c r="E48" s="41"/>
      <c r="F48" s="41"/>
      <c r="G48" s="41"/>
      <c r="H48" s="41"/>
      <c r="I48" s="117"/>
      <c r="J48" s="41"/>
      <c r="K48" s="44"/>
    </row>
    <row r="49" spans="2:47" s="1" customFormat="1" ht="18" customHeight="1">
      <c r="B49" s="40"/>
      <c r="C49" s="36" t="s">
        <v>23</v>
      </c>
      <c r="D49" s="41"/>
      <c r="E49" s="41"/>
      <c r="F49" s="34" t="str">
        <f>F12</f>
        <v>KRNAP</v>
      </c>
      <c r="G49" s="41"/>
      <c r="H49" s="41"/>
      <c r="I49" s="118" t="s">
        <v>25</v>
      </c>
      <c r="J49" s="119" t="str">
        <f>IF(J12="","",J12)</f>
        <v>7. 9. 2017</v>
      </c>
      <c r="K49" s="44"/>
    </row>
    <row r="50" spans="2:47" s="1" customFormat="1" ht="6.9" customHeight="1">
      <c r="B50" s="40"/>
      <c r="C50" s="41"/>
      <c r="D50" s="41"/>
      <c r="E50" s="41"/>
      <c r="F50" s="41"/>
      <c r="G50" s="41"/>
      <c r="H50" s="41"/>
      <c r="I50" s="117"/>
      <c r="J50" s="41"/>
      <c r="K50" s="44"/>
    </row>
    <row r="51" spans="2:47" s="1" customFormat="1" ht="13.2">
      <c r="B51" s="40"/>
      <c r="C51" s="36" t="s">
        <v>27</v>
      </c>
      <c r="D51" s="41"/>
      <c r="E51" s="41"/>
      <c r="F51" s="34" t="str">
        <f>E15</f>
        <v>Správa Krkonošského národního parku</v>
      </c>
      <c r="G51" s="41"/>
      <c r="H51" s="41"/>
      <c r="I51" s="118" t="s">
        <v>35</v>
      </c>
      <c r="J51" s="336" t="str">
        <f>E21</f>
        <v>MDS PROJEKT s.r.o.</v>
      </c>
      <c r="K51" s="44"/>
    </row>
    <row r="52" spans="2:47" s="1" customFormat="1" ht="14.4" customHeight="1">
      <c r="B52" s="40"/>
      <c r="C52" s="36" t="s">
        <v>33</v>
      </c>
      <c r="D52" s="41"/>
      <c r="E52" s="41"/>
      <c r="F52" s="34" t="str">
        <f>IF(E18="","",E18)</f>
        <v/>
      </c>
      <c r="G52" s="41"/>
      <c r="H52" s="41"/>
      <c r="I52" s="117"/>
      <c r="J52" s="371"/>
      <c r="K52" s="44"/>
    </row>
    <row r="53" spans="2:47" s="1" customFormat="1" ht="10.35" customHeight="1">
      <c r="B53" s="40"/>
      <c r="C53" s="41"/>
      <c r="D53" s="41"/>
      <c r="E53" s="41"/>
      <c r="F53" s="41"/>
      <c r="G53" s="41"/>
      <c r="H53" s="41"/>
      <c r="I53" s="117"/>
      <c r="J53" s="41"/>
      <c r="K53" s="44"/>
    </row>
    <row r="54" spans="2:47" s="1" customFormat="1" ht="29.25" customHeight="1">
      <c r="B54" s="40"/>
      <c r="C54" s="143" t="s">
        <v>102</v>
      </c>
      <c r="D54" s="131"/>
      <c r="E54" s="131"/>
      <c r="F54" s="131"/>
      <c r="G54" s="131"/>
      <c r="H54" s="131"/>
      <c r="I54" s="144"/>
      <c r="J54" s="145" t="s">
        <v>103</v>
      </c>
      <c r="K54" s="146"/>
    </row>
    <row r="55" spans="2:47" s="1" customFormat="1" ht="10.35" customHeight="1">
      <c r="B55" s="40"/>
      <c r="C55" s="41"/>
      <c r="D55" s="41"/>
      <c r="E55" s="41"/>
      <c r="F55" s="41"/>
      <c r="G55" s="41"/>
      <c r="H55" s="41"/>
      <c r="I55" s="117"/>
      <c r="J55" s="41"/>
      <c r="K55" s="44"/>
    </row>
    <row r="56" spans="2:47" s="1" customFormat="1" ht="29.25" customHeight="1">
      <c r="B56" s="40"/>
      <c r="C56" s="147" t="s">
        <v>104</v>
      </c>
      <c r="D56" s="41"/>
      <c r="E56" s="41"/>
      <c r="F56" s="41"/>
      <c r="G56" s="41"/>
      <c r="H56" s="41"/>
      <c r="I56" s="117"/>
      <c r="J56" s="127">
        <f>J89</f>
        <v>0</v>
      </c>
      <c r="K56" s="44"/>
      <c r="AU56" s="23" t="s">
        <v>105</v>
      </c>
    </row>
    <row r="57" spans="2:47" s="7" customFormat="1" ht="24.9" customHeight="1">
      <c r="B57" s="148"/>
      <c r="C57" s="149"/>
      <c r="D57" s="150" t="s">
        <v>106</v>
      </c>
      <c r="E57" s="151"/>
      <c r="F57" s="151"/>
      <c r="G57" s="151"/>
      <c r="H57" s="151"/>
      <c r="I57" s="152"/>
      <c r="J57" s="153">
        <f>J90</f>
        <v>0</v>
      </c>
      <c r="K57" s="154"/>
    </row>
    <row r="58" spans="2:47" s="8" customFormat="1" ht="19.95" customHeight="1">
      <c r="B58" s="155"/>
      <c r="C58" s="156"/>
      <c r="D58" s="157" t="s">
        <v>107</v>
      </c>
      <c r="E58" s="158"/>
      <c r="F58" s="158"/>
      <c r="G58" s="158"/>
      <c r="H58" s="158"/>
      <c r="I58" s="159"/>
      <c r="J58" s="160">
        <f>J91</f>
        <v>0</v>
      </c>
      <c r="K58" s="161"/>
    </row>
    <row r="59" spans="2:47" s="8" customFormat="1" ht="19.95" customHeight="1">
      <c r="B59" s="155"/>
      <c r="C59" s="156"/>
      <c r="D59" s="157" t="s">
        <v>108</v>
      </c>
      <c r="E59" s="158"/>
      <c r="F59" s="158"/>
      <c r="G59" s="158"/>
      <c r="H59" s="158"/>
      <c r="I59" s="159"/>
      <c r="J59" s="160">
        <f>J144</f>
        <v>0</v>
      </c>
      <c r="K59" s="161"/>
    </row>
    <row r="60" spans="2:47" s="8" customFormat="1" ht="19.95" customHeight="1">
      <c r="B60" s="155"/>
      <c r="C60" s="156"/>
      <c r="D60" s="157" t="s">
        <v>109</v>
      </c>
      <c r="E60" s="158"/>
      <c r="F60" s="158"/>
      <c r="G60" s="158"/>
      <c r="H60" s="158"/>
      <c r="I60" s="159"/>
      <c r="J60" s="160">
        <f>J159</f>
        <v>0</v>
      </c>
      <c r="K60" s="161"/>
    </row>
    <row r="61" spans="2:47" s="8" customFormat="1" ht="19.95" customHeight="1">
      <c r="B61" s="155"/>
      <c r="C61" s="156"/>
      <c r="D61" s="157" t="s">
        <v>110</v>
      </c>
      <c r="E61" s="158"/>
      <c r="F61" s="158"/>
      <c r="G61" s="158"/>
      <c r="H61" s="158"/>
      <c r="I61" s="159"/>
      <c r="J61" s="160">
        <f>J168</f>
        <v>0</v>
      </c>
      <c r="K61" s="161"/>
    </row>
    <row r="62" spans="2:47" s="8" customFormat="1" ht="19.95" customHeight="1">
      <c r="B62" s="155"/>
      <c r="C62" s="156"/>
      <c r="D62" s="157" t="s">
        <v>111</v>
      </c>
      <c r="E62" s="158"/>
      <c r="F62" s="158"/>
      <c r="G62" s="158"/>
      <c r="H62" s="158"/>
      <c r="I62" s="159"/>
      <c r="J62" s="160">
        <f>J173</f>
        <v>0</v>
      </c>
      <c r="K62" s="161"/>
    </row>
    <row r="63" spans="2:47" s="8" customFormat="1" ht="19.95" customHeight="1">
      <c r="B63" s="155"/>
      <c r="C63" s="156"/>
      <c r="D63" s="157" t="s">
        <v>112</v>
      </c>
      <c r="E63" s="158"/>
      <c r="F63" s="158"/>
      <c r="G63" s="158"/>
      <c r="H63" s="158"/>
      <c r="I63" s="159"/>
      <c r="J63" s="160">
        <f>J191</f>
        <v>0</v>
      </c>
      <c r="K63" s="161"/>
    </row>
    <row r="64" spans="2:47" s="8" customFormat="1" ht="19.95" customHeight="1">
      <c r="B64" s="155"/>
      <c r="C64" s="156"/>
      <c r="D64" s="157" t="s">
        <v>113</v>
      </c>
      <c r="E64" s="158"/>
      <c r="F64" s="158"/>
      <c r="G64" s="158"/>
      <c r="H64" s="158"/>
      <c r="I64" s="159"/>
      <c r="J64" s="160">
        <f>J196</f>
        <v>0</v>
      </c>
      <c r="K64" s="161"/>
    </row>
    <row r="65" spans="2:12" s="8" customFormat="1" ht="19.95" customHeight="1">
      <c r="B65" s="155"/>
      <c r="C65" s="156"/>
      <c r="D65" s="157" t="s">
        <v>114</v>
      </c>
      <c r="E65" s="158"/>
      <c r="F65" s="158"/>
      <c r="G65" s="158"/>
      <c r="H65" s="158"/>
      <c r="I65" s="159"/>
      <c r="J65" s="160">
        <f>J202</f>
        <v>0</v>
      </c>
      <c r="K65" s="161"/>
    </row>
    <row r="66" spans="2:12" s="8" customFormat="1" ht="19.95" customHeight="1">
      <c r="B66" s="155"/>
      <c r="C66" s="156"/>
      <c r="D66" s="157" t="s">
        <v>115</v>
      </c>
      <c r="E66" s="158"/>
      <c r="F66" s="158"/>
      <c r="G66" s="158"/>
      <c r="H66" s="158"/>
      <c r="I66" s="159"/>
      <c r="J66" s="160">
        <f>J251</f>
        <v>0</v>
      </c>
      <c r="K66" s="161"/>
    </row>
    <row r="67" spans="2:12" s="8" customFormat="1" ht="19.95" customHeight="1">
      <c r="B67" s="155"/>
      <c r="C67" s="156"/>
      <c r="D67" s="157" t="s">
        <v>116</v>
      </c>
      <c r="E67" s="158"/>
      <c r="F67" s="158"/>
      <c r="G67" s="158"/>
      <c r="H67" s="158"/>
      <c r="I67" s="159"/>
      <c r="J67" s="160">
        <f>J274</f>
        <v>0</v>
      </c>
      <c r="K67" s="161"/>
    </row>
    <row r="68" spans="2:12" s="7" customFormat="1" ht="24.9" customHeight="1">
      <c r="B68" s="148"/>
      <c r="C68" s="149"/>
      <c r="D68" s="150" t="s">
        <v>117</v>
      </c>
      <c r="E68" s="151"/>
      <c r="F68" s="151"/>
      <c r="G68" s="151"/>
      <c r="H68" s="151"/>
      <c r="I68" s="152"/>
      <c r="J68" s="153">
        <f>J277</f>
        <v>0</v>
      </c>
      <c r="K68" s="154"/>
    </row>
    <row r="69" spans="2:12" s="8" customFormat="1" ht="19.95" customHeight="1">
      <c r="B69" s="155"/>
      <c r="C69" s="156"/>
      <c r="D69" s="157" t="s">
        <v>118</v>
      </c>
      <c r="E69" s="158"/>
      <c r="F69" s="158"/>
      <c r="G69" s="158"/>
      <c r="H69" s="158"/>
      <c r="I69" s="159"/>
      <c r="J69" s="160">
        <f>J278</f>
        <v>0</v>
      </c>
      <c r="K69" s="161"/>
    </row>
    <row r="70" spans="2:12" s="1" customFormat="1" ht="21.75" customHeight="1">
      <c r="B70" s="40"/>
      <c r="C70" s="41"/>
      <c r="D70" s="41"/>
      <c r="E70" s="41"/>
      <c r="F70" s="41"/>
      <c r="G70" s="41"/>
      <c r="H70" s="41"/>
      <c r="I70" s="117"/>
      <c r="J70" s="41"/>
      <c r="K70" s="44"/>
    </row>
    <row r="71" spans="2:12" s="1" customFormat="1" ht="6.9" customHeight="1">
      <c r="B71" s="55"/>
      <c r="C71" s="56"/>
      <c r="D71" s="56"/>
      <c r="E71" s="56"/>
      <c r="F71" s="56"/>
      <c r="G71" s="56"/>
      <c r="H71" s="56"/>
      <c r="I71" s="138"/>
      <c r="J71" s="56"/>
      <c r="K71" s="57"/>
    </row>
    <row r="75" spans="2:12" s="1" customFormat="1" ht="6.9" customHeight="1">
      <c r="B75" s="58"/>
      <c r="C75" s="59"/>
      <c r="D75" s="59"/>
      <c r="E75" s="59"/>
      <c r="F75" s="59"/>
      <c r="G75" s="59"/>
      <c r="H75" s="59"/>
      <c r="I75" s="141"/>
      <c r="J75" s="59"/>
      <c r="K75" s="59"/>
      <c r="L75" s="60"/>
    </row>
    <row r="76" spans="2:12" s="1" customFormat="1" ht="36.9" customHeight="1">
      <c r="B76" s="40"/>
      <c r="C76" s="61" t="s">
        <v>119</v>
      </c>
      <c r="D76" s="62"/>
      <c r="E76" s="62"/>
      <c r="F76" s="62"/>
      <c r="G76" s="62"/>
      <c r="H76" s="62"/>
      <c r="I76" s="162"/>
      <c r="J76" s="62"/>
      <c r="K76" s="62"/>
      <c r="L76" s="60"/>
    </row>
    <row r="77" spans="2:12" s="1" customFormat="1" ht="6.9" customHeight="1">
      <c r="B77" s="40"/>
      <c r="C77" s="62"/>
      <c r="D77" s="62"/>
      <c r="E77" s="62"/>
      <c r="F77" s="62"/>
      <c r="G77" s="62"/>
      <c r="H77" s="62"/>
      <c r="I77" s="162"/>
      <c r="J77" s="62"/>
      <c r="K77" s="62"/>
      <c r="L77" s="60"/>
    </row>
    <row r="78" spans="2:12" s="1" customFormat="1" ht="14.4" customHeight="1">
      <c r="B78" s="40"/>
      <c r="C78" s="64" t="s">
        <v>18</v>
      </c>
      <c r="D78" s="62"/>
      <c r="E78" s="62"/>
      <c r="F78" s="62"/>
      <c r="G78" s="62"/>
      <c r="H78" s="62"/>
      <c r="I78" s="162"/>
      <c r="J78" s="62"/>
      <c r="K78" s="62"/>
      <c r="L78" s="60"/>
    </row>
    <row r="79" spans="2:12" s="1" customFormat="1" ht="16.5" customHeight="1">
      <c r="B79" s="40"/>
      <c r="C79" s="62"/>
      <c r="D79" s="62"/>
      <c r="E79" s="372" t="str">
        <f>E7</f>
        <v>LC Mumlavska</v>
      </c>
      <c r="F79" s="373"/>
      <c r="G79" s="373"/>
      <c r="H79" s="373"/>
      <c r="I79" s="162"/>
      <c r="J79" s="62"/>
      <c r="K79" s="62"/>
      <c r="L79" s="60"/>
    </row>
    <row r="80" spans="2:12" s="1" customFormat="1" ht="14.4" customHeight="1">
      <c r="B80" s="40"/>
      <c r="C80" s="64" t="s">
        <v>99</v>
      </c>
      <c r="D80" s="62"/>
      <c r="E80" s="62"/>
      <c r="F80" s="62"/>
      <c r="G80" s="62"/>
      <c r="H80" s="62"/>
      <c r="I80" s="162"/>
      <c r="J80" s="62"/>
      <c r="K80" s="62"/>
      <c r="L80" s="60"/>
    </row>
    <row r="81" spans="2:65" s="1" customFormat="1" ht="17.25" customHeight="1">
      <c r="B81" s="40"/>
      <c r="C81" s="62"/>
      <c r="D81" s="62"/>
      <c r="E81" s="347" t="str">
        <f>E9</f>
        <v>SO 101.3 - LC Mumlavská - úsek 3</v>
      </c>
      <c r="F81" s="374"/>
      <c r="G81" s="374"/>
      <c r="H81" s="374"/>
      <c r="I81" s="162"/>
      <c r="J81" s="62"/>
      <c r="K81" s="62"/>
      <c r="L81" s="60"/>
    </row>
    <row r="82" spans="2:65" s="1" customFormat="1" ht="6.9" customHeight="1">
      <c r="B82" s="40"/>
      <c r="C82" s="62"/>
      <c r="D82" s="62"/>
      <c r="E82" s="62"/>
      <c r="F82" s="62"/>
      <c r="G82" s="62"/>
      <c r="H82" s="62"/>
      <c r="I82" s="162"/>
      <c r="J82" s="62"/>
      <c r="K82" s="62"/>
      <c r="L82" s="60"/>
    </row>
    <row r="83" spans="2:65" s="1" customFormat="1" ht="18" customHeight="1">
      <c r="B83" s="40"/>
      <c r="C83" s="64" t="s">
        <v>23</v>
      </c>
      <c r="D83" s="62"/>
      <c r="E83" s="62"/>
      <c r="F83" s="163" t="str">
        <f>F12</f>
        <v>KRNAP</v>
      </c>
      <c r="G83" s="62"/>
      <c r="H83" s="62"/>
      <c r="I83" s="164" t="s">
        <v>25</v>
      </c>
      <c r="J83" s="72" t="str">
        <f>IF(J12="","",J12)</f>
        <v>7. 9. 2017</v>
      </c>
      <c r="K83" s="62"/>
      <c r="L83" s="60"/>
    </row>
    <row r="84" spans="2:65" s="1" customFormat="1" ht="6.9" customHeight="1">
      <c r="B84" s="40"/>
      <c r="C84" s="62"/>
      <c r="D84" s="62"/>
      <c r="E84" s="62"/>
      <c r="F84" s="62"/>
      <c r="G84" s="62"/>
      <c r="H84" s="62"/>
      <c r="I84" s="162"/>
      <c r="J84" s="62"/>
      <c r="K84" s="62"/>
      <c r="L84" s="60"/>
    </row>
    <row r="85" spans="2:65" s="1" customFormat="1" ht="13.2">
      <c r="B85" s="40"/>
      <c r="C85" s="64" t="s">
        <v>27</v>
      </c>
      <c r="D85" s="62"/>
      <c r="E85" s="62"/>
      <c r="F85" s="163" t="str">
        <f>E15</f>
        <v>Správa Krkonošského národního parku</v>
      </c>
      <c r="G85" s="62"/>
      <c r="H85" s="62"/>
      <c r="I85" s="164" t="s">
        <v>35</v>
      </c>
      <c r="J85" s="163" t="str">
        <f>E21</f>
        <v>MDS PROJEKT s.r.o.</v>
      </c>
      <c r="K85" s="62"/>
      <c r="L85" s="60"/>
    </row>
    <row r="86" spans="2:65" s="1" customFormat="1" ht="14.4" customHeight="1">
      <c r="B86" s="40"/>
      <c r="C86" s="64" t="s">
        <v>33</v>
      </c>
      <c r="D86" s="62"/>
      <c r="E86" s="62"/>
      <c r="F86" s="163" t="str">
        <f>IF(E18="","",E18)</f>
        <v/>
      </c>
      <c r="G86" s="62"/>
      <c r="H86" s="62"/>
      <c r="I86" s="162"/>
      <c r="J86" s="62"/>
      <c r="K86" s="62"/>
      <c r="L86" s="60"/>
    </row>
    <row r="87" spans="2:65" s="1" customFormat="1" ht="10.35" customHeight="1">
      <c r="B87" s="40"/>
      <c r="C87" s="62"/>
      <c r="D87" s="62"/>
      <c r="E87" s="62"/>
      <c r="F87" s="62"/>
      <c r="G87" s="62"/>
      <c r="H87" s="62"/>
      <c r="I87" s="162"/>
      <c r="J87" s="62"/>
      <c r="K87" s="62"/>
      <c r="L87" s="60"/>
    </row>
    <row r="88" spans="2:65" s="9" customFormat="1" ht="29.25" customHeight="1">
      <c r="B88" s="165"/>
      <c r="C88" s="166" t="s">
        <v>120</v>
      </c>
      <c r="D88" s="167" t="s">
        <v>61</v>
      </c>
      <c r="E88" s="167" t="s">
        <v>57</v>
      </c>
      <c r="F88" s="167" t="s">
        <v>121</v>
      </c>
      <c r="G88" s="167" t="s">
        <v>122</v>
      </c>
      <c r="H88" s="167" t="s">
        <v>123</v>
      </c>
      <c r="I88" s="168" t="s">
        <v>124</v>
      </c>
      <c r="J88" s="167" t="s">
        <v>103</v>
      </c>
      <c r="K88" s="169" t="s">
        <v>125</v>
      </c>
      <c r="L88" s="170"/>
      <c r="M88" s="80" t="s">
        <v>126</v>
      </c>
      <c r="N88" s="81" t="s">
        <v>46</v>
      </c>
      <c r="O88" s="81" t="s">
        <v>127</v>
      </c>
      <c r="P88" s="81" t="s">
        <v>128</v>
      </c>
      <c r="Q88" s="81" t="s">
        <v>129</v>
      </c>
      <c r="R88" s="81" t="s">
        <v>130</v>
      </c>
      <c r="S88" s="81" t="s">
        <v>131</v>
      </c>
      <c r="T88" s="82" t="s">
        <v>132</v>
      </c>
    </row>
    <row r="89" spans="2:65" s="1" customFormat="1" ht="29.25" customHeight="1">
      <c r="B89" s="40"/>
      <c r="C89" s="86" t="s">
        <v>104</v>
      </c>
      <c r="D89" s="62"/>
      <c r="E89" s="62"/>
      <c r="F89" s="62"/>
      <c r="G89" s="62"/>
      <c r="H89" s="62"/>
      <c r="I89" s="162"/>
      <c r="J89" s="171">
        <f>BK89</f>
        <v>0</v>
      </c>
      <c r="K89" s="62"/>
      <c r="L89" s="60"/>
      <c r="M89" s="83"/>
      <c r="N89" s="84"/>
      <c r="O89" s="84"/>
      <c r="P89" s="172">
        <f>P90+P277</f>
        <v>0</v>
      </c>
      <c r="Q89" s="84"/>
      <c r="R89" s="172">
        <f>R90+R277</f>
        <v>286.43685871999998</v>
      </c>
      <c r="S89" s="84"/>
      <c r="T89" s="173">
        <f>T90+T277</f>
        <v>295.26951999999994</v>
      </c>
      <c r="AT89" s="23" t="s">
        <v>75</v>
      </c>
      <c r="AU89" s="23" t="s">
        <v>105</v>
      </c>
      <c r="BK89" s="174">
        <f>BK90+BK277</f>
        <v>0</v>
      </c>
    </row>
    <row r="90" spans="2:65" s="10" customFormat="1" ht="37.35" customHeight="1">
      <c r="B90" s="175"/>
      <c r="C90" s="176"/>
      <c r="D90" s="177" t="s">
        <v>75</v>
      </c>
      <c r="E90" s="178" t="s">
        <v>133</v>
      </c>
      <c r="F90" s="178" t="s">
        <v>134</v>
      </c>
      <c r="G90" s="176"/>
      <c r="H90" s="176"/>
      <c r="I90" s="179"/>
      <c r="J90" s="180">
        <f>BK90</f>
        <v>0</v>
      </c>
      <c r="K90" s="176"/>
      <c r="L90" s="181"/>
      <c r="M90" s="182"/>
      <c r="N90" s="183"/>
      <c r="O90" s="183"/>
      <c r="P90" s="184">
        <f>P91+P144+P159+P168+P173+P191+P196+P202+P251+P274</f>
        <v>0</v>
      </c>
      <c r="Q90" s="183"/>
      <c r="R90" s="184">
        <f>R91+R144+R159+R168+R173+R191+R196+R202+R251+R274</f>
        <v>286.18085872</v>
      </c>
      <c r="S90" s="183"/>
      <c r="T90" s="185">
        <f>T91+T144+T159+T168+T173+T191+T196+T202+T251+T274</f>
        <v>295.26951999999994</v>
      </c>
      <c r="AR90" s="186" t="s">
        <v>84</v>
      </c>
      <c r="AT90" s="187" t="s">
        <v>75</v>
      </c>
      <c r="AU90" s="187" t="s">
        <v>76</v>
      </c>
      <c r="AY90" s="186" t="s">
        <v>135</v>
      </c>
      <c r="BK90" s="188">
        <f>BK91+BK144+BK159+BK168+BK173+BK191+BK196+BK202+BK251+BK274</f>
        <v>0</v>
      </c>
    </row>
    <row r="91" spans="2:65" s="10" customFormat="1" ht="19.95" customHeight="1">
      <c r="B91" s="175"/>
      <c r="C91" s="176"/>
      <c r="D91" s="177" t="s">
        <v>75</v>
      </c>
      <c r="E91" s="189" t="s">
        <v>84</v>
      </c>
      <c r="F91" s="189" t="s">
        <v>136</v>
      </c>
      <c r="G91" s="176"/>
      <c r="H91" s="176"/>
      <c r="I91" s="179"/>
      <c r="J91" s="190">
        <f>BK91</f>
        <v>0</v>
      </c>
      <c r="K91" s="176"/>
      <c r="L91" s="181"/>
      <c r="M91" s="182"/>
      <c r="N91" s="183"/>
      <c r="O91" s="183"/>
      <c r="P91" s="184">
        <f>SUM(P92:P143)</f>
        <v>0</v>
      </c>
      <c r="Q91" s="183"/>
      <c r="R91" s="184">
        <f>SUM(R92:R143)</f>
        <v>106.12</v>
      </c>
      <c r="S91" s="183"/>
      <c r="T91" s="185">
        <f>SUM(T92:T143)</f>
        <v>230.42239999999998</v>
      </c>
      <c r="AR91" s="186" t="s">
        <v>84</v>
      </c>
      <c r="AT91" s="187" t="s">
        <v>75</v>
      </c>
      <c r="AU91" s="187" t="s">
        <v>84</v>
      </c>
      <c r="AY91" s="186" t="s">
        <v>135</v>
      </c>
      <c r="BK91" s="188">
        <f>SUM(BK92:BK143)</f>
        <v>0</v>
      </c>
    </row>
    <row r="92" spans="2:65" s="1" customFormat="1" ht="51" customHeight="1">
      <c r="B92" s="40"/>
      <c r="C92" s="191" t="s">
        <v>84</v>
      </c>
      <c r="D92" s="191" t="s">
        <v>137</v>
      </c>
      <c r="E92" s="192" t="s">
        <v>138</v>
      </c>
      <c r="F92" s="193" t="s">
        <v>139</v>
      </c>
      <c r="G92" s="194" t="s">
        <v>140</v>
      </c>
      <c r="H92" s="195">
        <v>318</v>
      </c>
      <c r="I92" s="196"/>
      <c r="J92" s="197">
        <f>ROUND(I92*H92,2)</f>
        <v>0</v>
      </c>
      <c r="K92" s="193" t="s">
        <v>141</v>
      </c>
      <c r="L92" s="60"/>
      <c r="M92" s="198" t="s">
        <v>21</v>
      </c>
      <c r="N92" s="199" t="s">
        <v>47</v>
      </c>
      <c r="O92" s="41"/>
      <c r="P92" s="200">
        <f>O92*H92</f>
        <v>0</v>
      </c>
      <c r="Q92" s="200">
        <v>0</v>
      </c>
      <c r="R92" s="200">
        <f>Q92*H92</f>
        <v>0</v>
      </c>
      <c r="S92" s="200">
        <v>0.44</v>
      </c>
      <c r="T92" s="201">
        <f>S92*H92</f>
        <v>139.91999999999999</v>
      </c>
      <c r="AR92" s="23" t="s">
        <v>142</v>
      </c>
      <c r="AT92" s="23" t="s">
        <v>137</v>
      </c>
      <c r="AU92" s="23" t="s">
        <v>86</v>
      </c>
      <c r="AY92" s="23" t="s">
        <v>135</v>
      </c>
      <c r="BE92" s="202">
        <f>IF(N92="základní",J92,0)</f>
        <v>0</v>
      </c>
      <c r="BF92" s="202">
        <f>IF(N92="snížená",J92,0)</f>
        <v>0</v>
      </c>
      <c r="BG92" s="202">
        <f>IF(N92="zákl. přenesená",J92,0)</f>
        <v>0</v>
      </c>
      <c r="BH92" s="202">
        <f>IF(N92="sníž. přenesená",J92,0)</f>
        <v>0</v>
      </c>
      <c r="BI92" s="202">
        <f>IF(N92="nulová",J92,0)</f>
        <v>0</v>
      </c>
      <c r="BJ92" s="23" t="s">
        <v>84</v>
      </c>
      <c r="BK92" s="202">
        <f>ROUND(I92*H92,2)</f>
        <v>0</v>
      </c>
      <c r="BL92" s="23" t="s">
        <v>142</v>
      </c>
      <c r="BM92" s="23" t="s">
        <v>563</v>
      </c>
    </row>
    <row r="93" spans="2:65" s="1" customFormat="1" ht="252">
      <c r="B93" s="40"/>
      <c r="C93" s="62"/>
      <c r="D93" s="203" t="s">
        <v>144</v>
      </c>
      <c r="E93" s="62"/>
      <c r="F93" s="204" t="s">
        <v>145</v>
      </c>
      <c r="G93" s="62"/>
      <c r="H93" s="62"/>
      <c r="I93" s="162"/>
      <c r="J93" s="62"/>
      <c r="K93" s="62"/>
      <c r="L93" s="60"/>
      <c r="M93" s="205"/>
      <c r="N93" s="41"/>
      <c r="O93" s="41"/>
      <c r="P93" s="41"/>
      <c r="Q93" s="41"/>
      <c r="R93" s="41"/>
      <c r="S93" s="41"/>
      <c r="T93" s="77"/>
      <c r="AT93" s="23" t="s">
        <v>144</v>
      </c>
      <c r="AU93" s="23" t="s">
        <v>86</v>
      </c>
    </row>
    <row r="94" spans="2:65" s="11" customFormat="1" ht="12">
      <c r="B94" s="206"/>
      <c r="C94" s="207"/>
      <c r="D94" s="203" t="s">
        <v>146</v>
      </c>
      <c r="E94" s="208" t="s">
        <v>21</v>
      </c>
      <c r="F94" s="209" t="s">
        <v>147</v>
      </c>
      <c r="G94" s="207"/>
      <c r="H94" s="208" t="s">
        <v>21</v>
      </c>
      <c r="I94" s="210"/>
      <c r="J94" s="207"/>
      <c r="K94" s="207"/>
      <c r="L94" s="211"/>
      <c r="M94" s="212"/>
      <c r="N94" s="213"/>
      <c r="O94" s="213"/>
      <c r="P94" s="213"/>
      <c r="Q94" s="213"/>
      <c r="R94" s="213"/>
      <c r="S94" s="213"/>
      <c r="T94" s="214"/>
      <c r="AT94" s="215" t="s">
        <v>146</v>
      </c>
      <c r="AU94" s="215" t="s">
        <v>86</v>
      </c>
      <c r="AV94" s="11" t="s">
        <v>84</v>
      </c>
      <c r="AW94" s="11" t="s">
        <v>39</v>
      </c>
      <c r="AX94" s="11" t="s">
        <v>76</v>
      </c>
      <c r="AY94" s="215" t="s">
        <v>135</v>
      </c>
    </row>
    <row r="95" spans="2:65" s="11" customFormat="1" ht="24">
      <c r="B95" s="206"/>
      <c r="C95" s="207"/>
      <c r="D95" s="203" t="s">
        <v>146</v>
      </c>
      <c r="E95" s="208" t="s">
        <v>21</v>
      </c>
      <c r="F95" s="209" t="s">
        <v>148</v>
      </c>
      <c r="G95" s="207"/>
      <c r="H95" s="208" t="s">
        <v>21</v>
      </c>
      <c r="I95" s="210"/>
      <c r="J95" s="207"/>
      <c r="K95" s="207"/>
      <c r="L95" s="211"/>
      <c r="M95" s="212"/>
      <c r="N95" s="213"/>
      <c r="O95" s="213"/>
      <c r="P95" s="213"/>
      <c r="Q95" s="213"/>
      <c r="R95" s="213"/>
      <c r="S95" s="213"/>
      <c r="T95" s="214"/>
      <c r="AT95" s="215" t="s">
        <v>146</v>
      </c>
      <c r="AU95" s="215" t="s">
        <v>86</v>
      </c>
      <c r="AV95" s="11" t="s">
        <v>84</v>
      </c>
      <c r="AW95" s="11" t="s">
        <v>39</v>
      </c>
      <c r="AX95" s="11" t="s">
        <v>76</v>
      </c>
      <c r="AY95" s="215" t="s">
        <v>135</v>
      </c>
    </row>
    <row r="96" spans="2:65" s="12" customFormat="1" ht="12">
      <c r="B96" s="216"/>
      <c r="C96" s="217"/>
      <c r="D96" s="203" t="s">
        <v>146</v>
      </c>
      <c r="E96" s="218" t="s">
        <v>21</v>
      </c>
      <c r="F96" s="219" t="s">
        <v>564</v>
      </c>
      <c r="G96" s="217"/>
      <c r="H96" s="220">
        <v>268.5</v>
      </c>
      <c r="I96" s="221"/>
      <c r="J96" s="217"/>
      <c r="K96" s="217"/>
      <c r="L96" s="222"/>
      <c r="M96" s="223"/>
      <c r="N96" s="224"/>
      <c r="O96" s="224"/>
      <c r="P96" s="224"/>
      <c r="Q96" s="224"/>
      <c r="R96" s="224"/>
      <c r="S96" s="224"/>
      <c r="T96" s="225"/>
      <c r="AT96" s="226" t="s">
        <v>146</v>
      </c>
      <c r="AU96" s="226" t="s">
        <v>86</v>
      </c>
      <c r="AV96" s="12" t="s">
        <v>86</v>
      </c>
      <c r="AW96" s="12" t="s">
        <v>39</v>
      </c>
      <c r="AX96" s="12" t="s">
        <v>76</v>
      </c>
      <c r="AY96" s="226" t="s">
        <v>135</v>
      </c>
    </row>
    <row r="97" spans="2:65" s="12" customFormat="1" ht="12">
      <c r="B97" s="216"/>
      <c r="C97" s="217"/>
      <c r="D97" s="203" t="s">
        <v>146</v>
      </c>
      <c r="E97" s="218" t="s">
        <v>21</v>
      </c>
      <c r="F97" s="219" t="s">
        <v>565</v>
      </c>
      <c r="G97" s="217"/>
      <c r="H97" s="220">
        <v>49.5</v>
      </c>
      <c r="I97" s="221"/>
      <c r="J97" s="217"/>
      <c r="K97" s="217"/>
      <c r="L97" s="222"/>
      <c r="M97" s="223"/>
      <c r="N97" s="224"/>
      <c r="O97" s="224"/>
      <c r="P97" s="224"/>
      <c r="Q97" s="224"/>
      <c r="R97" s="224"/>
      <c r="S97" s="224"/>
      <c r="T97" s="225"/>
      <c r="AT97" s="226" t="s">
        <v>146</v>
      </c>
      <c r="AU97" s="226" t="s">
        <v>86</v>
      </c>
      <c r="AV97" s="12" t="s">
        <v>86</v>
      </c>
      <c r="AW97" s="12" t="s">
        <v>39</v>
      </c>
      <c r="AX97" s="12" t="s">
        <v>76</v>
      </c>
      <c r="AY97" s="226" t="s">
        <v>135</v>
      </c>
    </row>
    <row r="98" spans="2:65" s="13" customFormat="1" ht="12">
      <c r="B98" s="227"/>
      <c r="C98" s="228"/>
      <c r="D98" s="203" t="s">
        <v>146</v>
      </c>
      <c r="E98" s="229" t="s">
        <v>21</v>
      </c>
      <c r="F98" s="230" t="s">
        <v>151</v>
      </c>
      <c r="G98" s="228"/>
      <c r="H98" s="231">
        <v>318</v>
      </c>
      <c r="I98" s="232"/>
      <c r="J98" s="228"/>
      <c r="K98" s="228"/>
      <c r="L98" s="233"/>
      <c r="M98" s="234"/>
      <c r="N98" s="235"/>
      <c r="O98" s="235"/>
      <c r="P98" s="235"/>
      <c r="Q98" s="235"/>
      <c r="R98" s="235"/>
      <c r="S98" s="235"/>
      <c r="T98" s="236"/>
      <c r="AT98" s="237" t="s">
        <v>146</v>
      </c>
      <c r="AU98" s="237" t="s">
        <v>86</v>
      </c>
      <c r="AV98" s="13" t="s">
        <v>142</v>
      </c>
      <c r="AW98" s="13" t="s">
        <v>39</v>
      </c>
      <c r="AX98" s="13" t="s">
        <v>84</v>
      </c>
      <c r="AY98" s="237" t="s">
        <v>135</v>
      </c>
    </row>
    <row r="99" spans="2:65" s="1" customFormat="1" ht="38.25" customHeight="1">
      <c r="B99" s="40"/>
      <c r="C99" s="191" t="s">
        <v>86</v>
      </c>
      <c r="D99" s="191" t="s">
        <v>137</v>
      </c>
      <c r="E99" s="192" t="s">
        <v>152</v>
      </c>
      <c r="F99" s="193" t="s">
        <v>153</v>
      </c>
      <c r="G99" s="194" t="s">
        <v>140</v>
      </c>
      <c r="H99" s="195">
        <v>286.39999999999998</v>
      </c>
      <c r="I99" s="196"/>
      <c r="J99" s="197">
        <f>ROUND(I99*H99,2)</f>
        <v>0</v>
      </c>
      <c r="K99" s="193" t="s">
        <v>141</v>
      </c>
      <c r="L99" s="60"/>
      <c r="M99" s="198" t="s">
        <v>21</v>
      </c>
      <c r="N99" s="199" t="s">
        <v>47</v>
      </c>
      <c r="O99" s="41"/>
      <c r="P99" s="200">
        <f>O99*H99</f>
        <v>0</v>
      </c>
      <c r="Q99" s="200">
        <v>0</v>
      </c>
      <c r="R99" s="200">
        <f>Q99*H99</f>
        <v>0</v>
      </c>
      <c r="S99" s="200">
        <v>0.316</v>
      </c>
      <c r="T99" s="201">
        <f>S99*H99</f>
        <v>90.502399999999994</v>
      </c>
      <c r="AR99" s="23" t="s">
        <v>142</v>
      </c>
      <c r="AT99" s="23" t="s">
        <v>137</v>
      </c>
      <c r="AU99" s="23" t="s">
        <v>86</v>
      </c>
      <c r="AY99" s="23" t="s">
        <v>135</v>
      </c>
      <c r="BE99" s="202">
        <f>IF(N99="základní",J99,0)</f>
        <v>0</v>
      </c>
      <c r="BF99" s="202">
        <f>IF(N99="snížená",J99,0)</f>
        <v>0</v>
      </c>
      <c r="BG99" s="202">
        <f>IF(N99="zákl. přenesená",J99,0)</f>
        <v>0</v>
      </c>
      <c r="BH99" s="202">
        <f>IF(N99="sníž. přenesená",J99,0)</f>
        <v>0</v>
      </c>
      <c r="BI99" s="202">
        <f>IF(N99="nulová",J99,0)</f>
        <v>0</v>
      </c>
      <c r="BJ99" s="23" t="s">
        <v>84</v>
      </c>
      <c r="BK99" s="202">
        <f>ROUND(I99*H99,2)</f>
        <v>0</v>
      </c>
      <c r="BL99" s="23" t="s">
        <v>142</v>
      </c>
      <c r="BM99" s="23" t="s">
        <v>566</v>
      </c>
    </row>
    <row r="100" spans="2:65" s="1" customFormat="1" ht="252">
      <c r="B100" s="40"/>
      <c r="C100" s="62"/>
      <c r="D100" s="203" t="s">
        <v>144</v>
      </c>
      <c r="E100" s="62"/>
      <c r="F100" s="204" t="s">
        <v>145</v>
      </c>
      <c r="G100" s="62"/>
      <c r="H100" s="62"/>
      <c r="I100" s="162"/>
      <c r="J100" s="62"/>
      <c r="K100" s="62"/>
      <c r="L100" s="60"/>
      <c r="M100" s="205"/>
      <c r="N100" s="41"/>
      <c r="O100" s="41"/>
      <c r="P100" s="41"/>
      <c r="Q100" s="41"/>
      <c r="R100" s="41"/>
      <c r="S100" s="41"/>
      <c r="T100" s="77"/>
      <c r="AT100" s="23" t="s">
        <v>144</v>
      </c>
      <c r="AU100" s="23" t="s">
        <v>86</v>
      </c>
    </row>
    <row r="101" spans="2:65" s="11" customFormat="1" ht="12">
      <c r="B101" s="206"/>
      <c r="C101" s="207"/>
      <c r="D101" s="203" t="s">
        <v>146</v>
      </c>
      <c r="E101" s="208" t="s">
        <v>21</v>
      </c>
      <c r="F101" s="209" t="s">
        <v>155</v>
      </c>
      <c r="G101" s="207"/>
      <c r="H101" s="208" t="s">
        <v>21</v>
      </c>
      <c r="I101" s="210"/>
      <c r="J101" s="207"/>
      <c r="K101" s="207"/>
      <c r="L101" s="211"/>
      <c r="M101" s="212"/>
      <c r="N101" s="213"/>
      <c r="O101" s="213"/>
      <c r="P101" s="213"/>
      <c r="Q101" s="213"/>
      <c r="R101" s="213"/>
      <c r="S101" s="213"/>
      <c r="T101" s="214"/>
      <c r="AT101" s="215" t="s">
        <v>146</v>
      </c>
      <c r="AU101" s="215" t="s">
        <v>86</v>
      </c>
      <c r="AV101" s="11" t="s">
        <v>84</v>
      </c>
      <c r="AW101" s="11" t="s">
        <v>39</v>
      </c>
      <c r="AX101" s="11" t="s">
        <v>76</v>
      </c>
      <c r="AY101" s="215" t="s">
        <v>135</v>
      </c>
    </row>
    <row r="102" spans="2:65" s="11" customFormat="1" ht="24">
      <c r="B102" s="206"/>
      <c r="C102" s="207"/>
      <c r="D102" s="203" t="s">
        <v>146</v>
      </c>
      <c r="E102" s="208" t="s">
        <v>21</v>
      </c>
      <c r="F102" s="209" t="s">
        <v>148</v>
      </c>
      <c r="G102" s="207"/>
      <c r="H102" s="208" t="s">
        <v>21</v>
      </c>
      <c r="I102" s="210"/>
      <c r="J102" s="207"/>
      <c r="K102" s="207"/>
      <c r="L102" s="211"/>
      <c r="M102" s="212"/>
      <c r="N102" s="213"/>
      <c r="O102" s="213"/>
      <c r="P102" s="213"/>
      <c r="Q102" s="213"/>
      <c r="R102" s="213"/>
      <c r="S102" s="213"/>
      <c r="T102" s="214"/>
      <c r="AT102" s="215" t="s">
        <v>146</v>
      </c>
      <c r="AU102" s="215" t="s">
        <v>86</v>
      </c>
      <c r="AV102" s="11" t="s">
        <v>84</v>
      </c>
      <c r="AW102" s="11" t="s">
        <v>39</v>
      </c>
      <c r="AX102" s="11" t="s">
        <v>76</v>
      </c>
      <c r="AY102" s="215" t="s">
        <v>135</v>
      </c>
    </row>
    <row r="103" spans="2:65" s="12" customFormat="1" ht="12">
      <c r="B103" s="216"/>
      <c r="C103" s="217"/>
      <c r="D103" s="203" t="s">
        <v>146</v>
      </c>
      <c r="E103" s="218" t="s">
        <v>21</v>
      </c>
      <c r="F103" s="219" t="s">
        <v>564</v>
      </c>
      <c r="G103" s="217"/>
      <c r="H103" s="220">
        <v>268.5</v>
      </c>
      <c r="I103" s="221"/>
      <c r="J103" s="217"/>
      <c r="K103" s="217"/>
      <c r="L103" s="222"/>
      <c r="M103" s="223"/>
      <c r="N103" s="224"/>
      <c r="O103" s="224"/>
      <c r="P103" s="224"/>
      <c r="Q103" s="224"/>
      <c r="R103" s="224"/>
      <c r="S103" s="224"/>
      <c r="T103" s="225"/>
      <c r="AT103" s="226" t="s">
        <v>146</v>
      </c>
      <c r="AU103" s="226" t="s">
        <v>86</v>
      </c>
      <c r="AV103" s="12" t="s">
        <v>86</v>
      </c>
      <c r="AW103" s="12" t="s">
        <v>39</v>
      </c>
      <c r="AX103" s="12" t="s">
        <v>76</v>
      </c>
      <c r="AY103" s="226" t="s">
        <v>135</v>
      </c>
    </row>
    <row r="104" spans="2:65" s="12" customFormat="1" ht="12">
      <c r="B104" s="216"/>
      <c r="C104" s="217"/>
      <c r="D104" s="203" t="s">
        <v>146</v>
      </c>
      <c r="E104" s="218" t="s">
        <v>21</v>
      </c>
      <c r="F104" s="219" t="s">
        <v>567</v>
      </c>
      <c r="G104" s="217"/>
      <c r="H104" s="220">
        <v>17.899999999999999</v>
      </c>
      <c r="I104" s="221"/>
      <c r="J104" s="217"/>
      <c r="K104" s="217"/>
      <c r="L104" s="222"/>
      <c r="M104" s="223"/>
      <c r="N104" s="224"/>
      <c r="O104" s="224"/>
      <c r="P104" s="224"/>
      <c r="Q104" s="224"/>
      <c r="R104" s="224"/>
      <c r="S104" s="224"/>
      <c r="T104" s="225"/>
      <c r="AT104" s="226" t="s">
        <v>146</v>
      </c>
      <c r="AU104" s="226" t="s">
        <v>86</v>
      </c>
      <c r="AV104" s="12" t="s">
        <v>86</v>
      </c>
      <c r="AW104" s="12" t="s">
        <v>39</v>
      </c>
      <c r="AX104" s="12" t="s">
        <v>76</v>
      </c>
      <c r="AY104" s="226" t="s">
        <v>135</v>
      </c>
    </row>
    <row r="105" spans="2:65" s="13" customFormat="1" ht="12">
      <c r="B105" s="227"/>
      <c r="C105" s="228"/>
      <c r="D105" s="203" t="s">
        <v>146</v>
      </c>
      <c r="E105" s="229" t="s">
        <v>21</v>
      </c>
      <c r="F105" s="230" t="s">
        <v>151</v>
      </c>
      <c r="G105" s="228"/>
      <c r="H105" s="231">
        <v>286.39999999999998</v>
      </c>
      <c r="I105" s="232"/>
      <c r="J105" s="228"/>
      <c r="K105" s="228"/>
      <c r="L105" s="233"/>
      <c r="M105" s="234"/>
      <c r="N105" s="235"/>
      <c r="O105" s="235"/>
      <c r="P105" s="235"/>
      <c r="Q105" s="235"/>
      <c r="R105" s="235"/>
      <c r="S105" s="235"/>
      <c r="T105" s="236"/>
      <c r="AT105" s="237" t="s">
        <v>146</v>
      </c>
      <c r="AU105" s="237" t="s">
        <v>86</v>
      </c>
      <c r="AV105" s="13" t="s">
        <v>142</v>
      </c>
      <c r="AW105" s="13" t="s">
        <v>39</v>
      </c>
      <c r="AX105" s="13" t="s">
        <v>84</v>
      </c>
      <c r="AY105" s="237" t="s">
        <v>135</v>
      </c>
    </row>
    <row r="106" spans="2:65" s="1" customFormat="1" ht="25.5" customHeight="1">
      <c r="B106" s="40"/>
      <c r="C106" s="191" t="s">
        <v>157</v>
      </c>
      <c r="D106" s="191" t="s">
        <v>137</v>
      </c>
      <c r="E106" s="192" t="s">
        <v>158</v>
      </c>
      <c r="F106" s="193" t="s">
        <v>159</v>
      </c>
      <c r="G106" s="194" t="s">
        <v>140</v>
      </c>
      <c r="H106" s="195">
        <v>286.39999999999998</v>
      </c>
      <c r="I106" s="196"/>
      <c r="J106" s="197">
        <f>ROUND(I106*H106,2)</f>
        <v>0</v>
      </c>
      <c r="K106" s="193" t="s">
        <v>141</v>
      </c>
      <c r="L106" s="60"/>
      <c r="M106" s="198" t="s">
        <v>21</v>
      </c>
      <c r="N106" s="199" t="s">
        <v>47</v>
      </c>
      <c r="O106" s="41"/>
      <c r="P106" s="200">
        <f>O106*H106</f>
        <v>0</v>
      </c>
      <c r="Q106" s="200">
        <v>0</v>
      </c>
      <c r="R106" s="200">
        <f>Q106*H106</f>
        <v>0</v>
      </c>
      <c r="S106" s="200">
        <v>0</v>
      </c>
      <c r="T106" s="201">
        <f>S106*H106</f>
        <v>0</v>
      </c>
      <c r="AR106" s="23" t="s">
        <v>142</v>
      </c>
      <c r="AT106" s="23" t="s">
        <v>137</v>
      </c>
      <c r="AU106" s="23" t="s">
        <v>86</v>
      </c>
      <c r="AY106" s="23" t="s">
        <v>135</v>
      </c>
      <c r="BE106" s="202">
        <f>IF(N106="základní",J106,0)</f>
        <v>0</v>
      </c>
      <c r="BF106" s="202">
        <f>IF(N106="snížená",J106,0)</f>
        <v>0</v>
      </c>
      <c r="BG106" s="202">
        <f>IF(N106="zákl. přenesená",J106,0)</f>
        <v>0</v>
      </c>
      <c r="BH106" s="202">
        <f>IF(N106="sníž. přenesená",J106,0)</f>
        <v>0</v>
      </c>
      <c r="BI106" s="202">
        <f>IF(N106="nulová",J106,0)</f>
        <v>0</v>
      </c>
      <c r="BJ106" s="23" t="s">
        <v>84</v>
      </c>
      <c r="BK106" s="202">
        <f>ROUND(I106*H106,2)</f>
        <v>0</v>
      </c>
      <c r="BL106" s="23" t="s">
        <v>142</v>
      </c>
      <c r="BM106" s="23" t="s">
        <v>568</v>
      </c>
    </row>
    <row r="107" spans="2:65" s="1" customFormat="1" ht="48">
      <c r="B107" s="40"/>
      <c r="C107" s="62"/>
      <c r="D107" s="203" t="s">
        <v>144</v>
      </c>
      <c r="E107" s="62"/>
      <c r="F107" s="204" t="s">
        <v>161</v>
      </c>
      <c r="G107" s="62"/>
      <c r="H107" s="62"/>
      <c r="I107" s="162"/>
      <c r="J107" s="62"/>
      <c r="K107" s="62"/>
      <c r="L107" s="60"/>
      <c r="M107" s="205"/>
      <c r="N107" s="41"/>
      <c r="O107" s="41"/>
      <c r="P107" s="41"/>
      <c r="Q107" s="41"/>
      <c r="R107" s="41"/>
      <c r="S107" s="41"/>
      <c r="T107" s="77"/>
      <c r="AT107" s="23" t="s">
        <v>144</v>
      </c>
      <c r="AU107" s="23" t="s">
        <v>86</v>
      </c>
    </row>
    <row r="108" spans="2:65" s="11" customFormat="1" ht="12">
      <c r="B108" s="206"/>
      <c r="C108" s="207"/>
      <c r="D108" s="203" t="s">
        <v>146</v>
      </c>
      <c r="E108" s="208" t="s">
        <v>21</v>
      </c>
      <c r="F108" s="209" t="s">
        <v>162</v>
      </c>
      <c r="G108" s="207"/>
      <c r="H108" s="208" t="s">
        <v>21</v>
      </c>
      <c r="I108" s="210"/>
      <c r="J108" s="207"/>
      <c r="K108" s="207"/>
      <c r="L108" s="211"/>
      <c r="M108" s="212"/>
      <c r="N108" s="213"/>
      <c r="O108" s="213"/>
      <c r="P108" s="213"/>
      <c r="Q108" s="213"/>
      <c r="R108" s="213"/>
      <c r="S108" s="213"/>
      <c r="T108" s="214"/>
      <c r="AT108" s="215" t="s">
        <v>146</v>
      </c>
      <c r="AU108" s="215" t="s">
        <v>86</v>
      </c>
      <c r="AV108" s="11" t="s">
        <v>84</v>
      </c>
      <c r="AW108" s="11" t="s">
        <v>39</v>
      </c>
      <c r="AX108" s="11" t="s">
        <v>76</v>
      </c>
      <c r="AY108" s="215" t="s">
        <v>135</v>
      </c>
    </row>
    <row r="109" spans="2:65" s="12" customFormat="1" ht="12">
      <c r="B109" s="216"/>
      <c r="C109" s="217"/>
      <c r="D109" s="203" t="s">
        <v>146</v>
      </c>
      <c r="E109" s="218" t="s">
        <v>21</v>
      </c>
      <c r="F109" s="219" t="s">
        <v>564</v>
      </c>
      <c r="G109" s="217"/>
      <c r="H109" s="220">
        <v>268.5</v>
      </c>
      <c r="I109" s="221"/>
      <c r="J109" s="217"/>
      <c r="K109" s="217"/>
      <c r="L109" s="222"/>
      <c r="M109" s="223"/>
      <c r="N109" s="224"/>
      <c r="O109" s="224"/>
      <c r="P109" s="224"/>
      <c r="Q109" s="224"/>
      <c r="R109" s="224"/>
      <c r="S109" s="224"/>
      <c r="T109" s="225"/>
      <c r="AT109" s="226" t="s">
        <v>146</v>
      </c>
      <c r="AU109" s="226" t="s">
        <v>86</v>
      </c>
      <c r="AV109" s="12" t="s">
        <v>86</v>
      </c>
      <c r="AW109" s="12" t="s">
        <v>39</v>
      </c>
      <c r="AX109" s="12" t="s">
        <v>76</v>
      </c>
      <c r="AY109" s="226" t="s">
        <v>135</v>
      </c>
    </row>
    <row r="110" spans="2:65" s="12" customFormat="1" ht="12">
      <c r="B110" s="216"/>
      <c r="C110" s="217"/>
      <c r="D110" s="203" t="s">
        <v>146</v>
      </c>
      <c r="E110" s="218" t="s">
        <v>21</v>
      </c>
      <c r="F110" s="219" t="s">
        <v>567</v>
      </c>
      <c r="G110" s="217"/>
      <c r="H110" s="220">
        <v>17.899999999999999</v>
      </c>
      <c r="I110" s="221"/>
      <c r="J110" s="217"/>
      <c r="K110" s="217"/>
      <c r="L110" s="222"/>
      <c r="M110" s="223"/>
      <c r="N110" s="224"/>
      <c r="O110" s="224"/>
      <c r="P110" s="224"/>
      <c r="Q110" s="224"/>
      <c r="R110" s="224"/>
      <c r="S110" s="224"/>
      <c r="T110" s="225"/>
      <c r="AT110" s="226" t="s">
        <v>146</v>
      </c>
      <c r="AU110" s="226" t="s">
        <v>86</v>
      </c>
      <c r="AV110" s="12" t="s">
        <v>86</v>
      </c>
      <c r="AW110" s="12" t="s">
        <v>39</v>
      </c>
      <c r="AX110" s="12" t="s">
        <v>76</v>
      </c>
      <c r="AY110" s="226" t="s">
        <v>135</v>
      </c>
    </row>
    <row r="111" spans="2:65" s="13" customFormat="1" ht="12">
      <c r="B111" s="227"/>
      <c r="C111" s="228"/>
      <c r="D111" s="203" t="s">
        <v>146</v>
      </c>
      <c r="E111" s="229" t="s">
        <v>21</v>
      </c>
      <c r="F111" s="230" t="s">
        <v>151</v>
      </c>
      <c r="G111" s="228"/>
      <c r="H111" s="231">
        <v>286.39999999999998</v>
      </c>
      <c r="I111" s="232"/>
      <c r="J111" s="228"/>
      <c r="K111" s="228"/>
      <c r="L111" s="233"/>
      <c r="M111" s="234"/>
      <c r="N111" s="235"/>
      <c r="O111" s="235"/>
      <c r="P111" s="235"/>
      <c r="Q111" s="235"/>
      <c r="R111" s="235"/>
      <c r="S111" s="235"/>
      <c r="T111" s="236"/>
      <c r="AT111" s="237" t="s">
        <v>146</v>
      </c>
      <c r="AU111" s="237" t="s">
        <v>86</v>
      </c>
      <c r="AV111" s="13" t="s">
        <v>142</v>
      </c>
      <c r="AW111" s="13" t="s">
        <v>39</v>
      </c>
      <c r="AX111" s="13" t="s">
        <v>84</v>
      </c>
      <c r="AY111" s="237" t="s">
        <v>135</v>
      </c>
    </row>
    <row r="112" spans="2:65" s="1" customFormat="1" ht="38.25" customHeight="1">
      <c r="B112" s="40"/>
      <c r="C112" s="191" t="s">
        <v>142</v>
      </c>
      <c r="D112" s="191" t="s">
        <v>137</v>
      </c>
      <c r="E112" s="192" t="s">
        <v>163</v>
      </c>
      <c r="F112" s="193" t="s">
        <v>164</v>
      </c>
      <c r="G112" s="194" t="s">
        <v>165</v>
      </c>
      <c r="H112" s="195">
        <v>246.35</v>
      </c>
      <c r="I112" s="196"/>
      <c r="J112" s="197">
        <f>ROUND(I112*H112,2)</f>
        <v>0</v>
      </c>
      <c r="K112" s="193" t="s">
        <v>141</v>
      </c>
      <c r="L112" s="60"/>
      <c r="M112" s="198" t="s">
        <v>21</v>
      </c>
      <c r="N112" s="199" t="s">
        <v>47</v>
      </c>
      <c r="O112" s="41"/>
      <c r="P112" s="200">
        <f>O112*H112</f>
        <v>0</v>
      </c>
      <c r="Q112" s="200">
        <v>0</v>
      </c>
      <c r="R112" s="200">
        <f>Q112*H112</f>
        <v>0</v>
      </c>
      <c r="S112" s="200">
        <v>0</v>
      </c>
      <c r="T112" s="201">
        <f>S112*H112</f>
        <v>0</v>
      </c>
      <c r="AR112" s="23" t="s">
        <v>142</v>
      </c>
      <c r="AT112" s="23" t="s">
        <v>137</v>
      </c>
      <c r="AU112" s="23" t="s">
        <v>86</v>
      </c>
      <c r="AY112" s="23" t="s">
        <v>135</v>
      </c>
      <c r="BE112" s="202">
        <f>IF(N112="základní",J112,0)</f>
        <v>0</v>
      </c>
      <c r="BF112" s="202">
        <f>IF(N112="snížená",J112,0)</f>
        <v>0</v>
      </c>
      <c r="BG112" s="202">
        <f>IF(N112="zákl. přenesená",J112,0)</f>
        <v>0</v>
      </c>
      <c r="BH112" s="202">
        <f>IF(N112="sníž. přenesená",J112,0)</f>
        <v>0</v>
      </c>
      <c r="BI112" s="202">
        <f>IF(N112="nulová",J112,0)</f>
        <v>0</v>
      </c>
      <c r="BJ112" s="23" t="s">
        <v>84</v>
      </c>
      <c r="BK112" s="202">
        <f>ROUND(I112*H112,2)</f>
        <v>0</v>
      </c>
      <c r="BL112" s="23" t="s">
        <v>142</v>
      </c>
      <c r="BM112" s="23" t="s">
        <v>569</v>
      </c>
    </row>
    <row r="113" spans="2:65" s="1" customFormat="1" ht="204">
      <c r="B113" s="40"/>
      <c r="C113" s="62"/>
      <c r="D113" s="203" t="s">
        <v>144</v>
      </c>
      <c r="E113" s="62"/>
      <c r="F113" s="204" t="s">
        <v>167</v>
      </c>
      <c r="G113" s="62"/>
      <c r="H113" s="62"/>
      <c r="I113" s="162"/>
      <c r="J113" s="62"/>
      <c r="K113" s="62"/>
      <c r="L113" s="60"/>
      <c r="M113" s="205"/>
      <c r="N113" s="41"/>
      <c r="O113" s="41"/>
      <c r="P113" s="41"/>
      <c r="Q113" s="41"/>
      <c r="R113" s="41"/>
      <c r="S113" s="41"/>
      <c r="T113" s="77"/>
      <c r="AT113" s="23" t="s">
        <v>144</v>
      </c>
      <c r="AU113" s="23" t="s">
        <v>86</v>
      </c>
    </row>
    <row r="114" spans="2:65" s="11" customFormat="1" ht="12">
      <c r="B114" s="206"/>
      <c r="C114" s="207"/>
      <c r="D114" s="203" t="s">
        <v>146</v>
      </c>
      <c r="E114" s="208" t="s">
        <v>21</v>
      </c>
      <c r="F114" s="209" t="s">
        <v>168</v>
      </c>
      <c r="G114" s="207"/>
      <c r="H114" s="208" t="s">
        <v>21</v>
      </c>
      <c r="I114" s="210"/>
      <c r="J114" s="207"/>
      <c r="K114" s="207"/>
      <c r="L114" s="211"/>
      <c r="M114" s="212"/>
      <c r="N114" s="213"/>
      <c r="O114" s="213"/>
      <c r="P114" s="213"/>
      <c r="Q114" s="213"/>
      <c r="R114" s="213"/>
      <c r="S114" s="213"/>
      <c r="T114" s="214"/>
      <c r="AT114" s="215" t="s">
        <v>146</v>
      </c>
      <c r="AU114" s="215" t="s">
        <v>86</v>
      </c>
      <c r="AV114" s="11" t="s">
        <v>84</v>
      </c>
      <c r="AW114" s="11" t="s">
        <v>39</v>
      </c>
      <c r="AX114" s="11" t="s">
        <v>76</v>
      </c>
      <c r="AY114" s="215" t="s">
        <v>135</v>
      </c>
    </row>
    <row r="115" spans="2:65" s="12" customFormat="1" ht="12">
      <c r="B115" s="216"/>
      <c r="C115" s="217"/>
      <c r="D115" s="203" t="s">
        <v>146</v>
      </c>
      <c r="E115" s="218" t="s">
        <v>21</v>
      </c>
      <c r="F115" s="219" t="s">
        <v>570</v>
      </c>
      <c r="G115" s="217"/>
      <c r="H115" s="220">
        <v>246.35</v>
      </c>
      <c r="I115" s="221"/>
      <c r="J115" s="217"/>
      <c r="K115" s="217"/>
      <c r="L115" s="222"/>
      <c r="M115" s="223"/>
      <c r="N115" s="224"/>
      <c r="O115" s="224"/>
      <c r="P115" s="224"/>
      <c r="Q115" s="224"/>
      <c r="R115" s="224"/>
      <c r="S115" s="224"/>
      <c r="T115" s="225"/>
      <c r="AT115" s="226" t="s">
        <v>146</v>
      </c>
      <c r="AU115" s="226" t="s">
        <v>86</v>
      </c>
      <c r="AV115" s="12" t="s">
        <v>86</v>
      </c>
      <c r="AW115" s="12" t="s">
        <v>39</v>
      </c>
      <c r="AX115" s="12" t="s">
        <v>84</v>
      </c>
      <c r="AY115" s="226" t="s">
        <v>135</v>
      </c>
    </row>
    <row r="116" spans="2:65" s="1" customFormat="1" ht="38.25" customHeight="1">
      <c r="B116" s="40"/>
      <c r="C116" s="191" t="s">
        <v>170</v>
      </c>
      <c r="D116" s="191" t="s">
        <v>137</v>
      </c>
      <c r="E116" s="192" t="s">
        <v>171</v>
      </c>
      <c r="F116" s="193" t="s">
        <v>172</v>
      </c>
      <c r="G116" s="194" t="s">
        <v>165</v>
      </c>
      <c r="H116" s="195">
        <v>123.175</v>
      </c>
      <c r="I116" s="196"/>
      <c r="J116" s="197">
        <f>ROUND(I116*H116,2)</f>
        <v>0</v>
      </c>
      <c r="K116" s="193" t="s">
        <v>141</v>
      </c>
      <c r="L116" s="60"/>
      <c r="M116" s="198" t="s">
        <v>21</v>
      </c>
      <c r="N116" s="199" t="s">
        <v>47</v>
      </c>
      <c r="O116" s="41"/>
      <c r="P116" s="200">
        <f>O116*H116</f>
        <v>0</v>
      </c>
      <c r="Q116" s="200">
        <v>0</v>
      </c>
      <c r="R116" s="200">
        <f>Q116*H116</f>
        <v>0</v>
      </c>
      <c r="S116" s="200">
        <v>0</v>
      </c>
      <c r="T116" s="201">
        <f>S116*H116</f>
        <v>0</v>
      </c>
      <c r="AR116" s="23" t="s">
        <v>142</v>
      </c>
      <c r="AT116" s="23" t="s">
        <v>137</v>
      </c>
      <c r="AU116" s="23" t="s">
        <v>86</v>
      </c>
      <c r="AY116" s="23" t="s">
        <v>135</v>
      </c>
      <c r="BE116" s="202">
        <f>IF(N116="základní",J116,0)</f>
        <v>0</v>
      </c>
      <c r="BF116" s="202">
        <f>IF(N116="snížená",J116,0)</f>
        <v>0</v>
      </c>
      <c r="BG116" s="202">
        <f>IF(N116="zákl. přenesená",J116,0)</f>
        <v>0</v>
      </c>
      <c r="BH116" s="202">
        <f>IF(N116="sníž. přenesená",J116,0)</f>
        <v>0</v>
      </c>
      <c r="BI116" s="202">
        <f>IF(N116="nulová",J116,0)</f>
        <v>0</v>
      </c>
      <c r="BJ116" s="23" t="s">
        <v>84</v>
      </c>
      <c r="BK116" s="202">
        <f>ROUND(I116*H116,2)</f>
        <v>0</v>
      </c>
      <c r="BL116" s="23" t="s">
        <v>142</v>
      </c>
      <c r="BM116" s="23" t="s">
        <v>571</v>
      </c>
    </row>
    <row r="117" spans="2:65" s="1" customFormat="1" ht="204">
      <c r="B117" s="40"/>
      <c r="C117" s="62"/>
      <c r="D117" s="203" t="s">
        <v>144</v>
      </c>
      <c r="E117" s="62"/>
      <c r="F117" s="204" t="s">
        <v>167</v>
      </c>
      <c r="G117" s="62"/>
      <c r="H117" s="62"/>
      <c r="I117" s="162"/>
      <c r="J117" s="62"/>
      <c r="K117" s="62"/>
      <c r="L117" s="60"/>
      <c r="M117" s="205"/>
      <c r="N117" s="41"/>
      <c r="O117" s="41"/>
      <c r="P117" s="41"/>
      <c r="Q117" s="41"/>
      <c r="R117" s="41"/>
      <c r="S117" s="41"/>
      <c r="T117" s="77"/>
      <c r="AT117" s="23" t="s">
        <v>144</v>
      </c>
      <c r="AU117" s="23" t="s">
        <v>86</v>
      </c>
    </row>
    <row r="118" spans="2:65" s="12" customFormat="1" ht="12">
      <c r="B118" s="216"/>
      <c r="C118" s="217"/>
      <c r="D118" s="203" t="s">
        <v>146</v>
      </c>
      <c r="E118" s="217"/>
      <c r="F118" s="219" t="s">
        <v>572</v>
      </c>
      <c r="G118" s="217"/>
      <c r="H118" s="220">
        <v>123.175</v>
      </c>
      <c r="I118" s="221"/>
      <c r="J118" s="217"/>
      <c r="K118" s="217"/>
      <c r="L118" s="222"/>
      <c r="M118" s="223"/>
      <c r="N118" s="224"/>
      <c r="O118" s="224"/>
      <c r="P118" s="224"/>
      <c r="Q118" s="224"/>
      <c r="R118" s="224"/>
      <c r="S118" s="224"/>
      <c r="T118" s="225"/>
      <c r="AT118" s="226" t="s">
        <v>146</v>
      </c>
      <c r="AU118" s="226" t="s">
        <v>86</v>
      </c>
      <c r="AV118" s="12" t="s">
        <v>86</v>
      </c>
      <c r="AW118" s="12" t="s">
        <v>6</v>
      </c>
      <c r="AX118" s="12" t="s">
        <v>84</v>
      </c>
      <c r="AY118" s="226" t="s">
        <v>135</v>
      </c>
    </row>
    <row r="119" spans="2:65" s="1" customFormat="1" ht="38.25" customHeight="1">
      <c r="B119" s="40"/>
      <c r="C119" s="191" t="s">
        <v>175</v>
      </c>
      <c r="D119" s="191" t="s">
        <v>137</v>
      </c>
      <c r="E119" s="192" t="s">
        <v>176</v>
      </c>
      <c r="F119" s="193" t="s">
        <v>177</v>
      </c>
      <c r="G119" s="194" t="s">
        <v>165</v>
      </c>
      <c r="H119" s="195">
        <v>273.37099999999998</v>
      </c>
      <c r="I119" s="196"/>
      <c r="J119" s="197">
        <f>ROUND(I119*H119,2)</f>
        <v>0</v>
      </c>
      <c r="K119" s="193" t="s">
        <v>141</v>
      </c>
      <c r="L119" s="60"/>
      <c r="M119" s="198" t="s">
        <v>21</v>
      </c>
      <c r="N119" s="199" t="s">
        <v>47</v>
      </c>
      <c r="O119" s="41"/>
      <c r="P119" s="200">
        <f>O119*H119</f>
        <v>0</v>
      </c>
      <c r="Q119" s="200">
        <v>0</v>
      </c>
      <c r="R119" s="200">
        <f>Q119*H119</f>
        <v>0</v>
      </c>
      <c r="S119" s="200">
        <v>0</v>
      </c>
      <c r="T119" s="201">
        <f>S119*H119</f>
        <v>0</v>
      </c>
      <c r="AR119" s="23" t="s">
        <v>142</v>
      </c>
      <c r="AT119" s="23" t="s">
        <v>137</v>
      </c>
      <c r="AU119" s="23" t="s">
        <v>86</v>
      </c>
      <c r="AY119" s="23" t="s">
        <v>135</v>
      </c>
      <c r="BE119" s="202">
        <f>IF(N119="základní",J119,0)</f>
        <v>0</v>
      </c>
      <c r="BF119" s="202">
        <f>IF(N119="snížená",J119,0)</f>
        <v>0</v>
      </c>
      <c r="BG119" s="202">
        <f>IF(N119="zákl. přenesená",J119,0)</f>
        <v>0</v>
      </c>
      <c r="BH119" s="202">
        <f>IF(N119="sníž. přenesená",J119,0)</f>
        <v>0</v>
      </c>
      <c r="BI119" s="202">
        <f>IF(N119="nulová",J119,0)</f>
        <v>0</v>
      </c>
      <c r="BJ119" s="23" t="s">
        <v>84</v>
      </c>
      <c r="BK119" s="202">
        <f>ROUND(I119*H119,2)</f>
        <v>0</v>
      </c>
      <c r="BL119" s="23" t="s">
        <v>142</v>
      </c>
      <c r="BM119" s="23" t="s">
        <v>573</v>
      </c>
    </row>
    <row r="120" spans="2:65" s="1" customFormat="1" ht="192">
      <c r="B120" s="40"/>
      <c r="C120" s="62"/>
      <c r="D120" s="203" t="s">
        <v>144</v>
      </c>
      <c r="E120" s="62"/>
      <c r="F120" s="204" t="s">
        <v>179</v>
      </c>
      <c r="G120" s="62"/>
      <c r="H120" s="62"/>
      <c r="I120" s="162"/>
      <c r="J120" s="62"/>
      <c r="K120" s="62"/>
      <c r="L120" s="60"/>
      <c r="M120" s="205"/>
      <c r="N120" s="41"/>
      <c r="O120" s="41"/>
      <c r="P120" s="41"/>
      <c r="Q120" s="41"/>
      <c r="R120" s="41"/>
      <c r="S120" s="41"/>
      <c r="T120" s="77"/>
      <c r="AT120" s="23" t="s">
        <v>144</v>
      </c>
      <c r="AU120" s="23" t="s">
        <v>86</v>
      </c>
    </row>
    <row r="121" spans="2:65" s="11" customFormat="1" ht="12">
      <c r="B121" s="206"/>
      <c r="C121" s="207"/>
      <c r="D121" s="203" t="s">
        <v>146</v>
      </c>
      <c r="E121" s="208" t="s">
        <v>21</v>
      </c>
      <c r="F121" s="209" t="s">
        <v>180</v>
      </c>
      <c r="G121" s="207"/>
      <c r="H121" s="208" t="s">
        <v>21</v>
      </c>
      <c r="I121" s="210"/>
      <c r="J121" s="207"/>
      <c r="K121" s="207"/>
      <c r="L121" s="211"/>
      <c r="M121" s="212"/>
      <c r="N121" s="213"/>
      <c r="O121" s="213"/>
      <c r="P121" s="213"/>
      <c r="Q121" s="213"/>
      <c r="R121" s="213"/>
      <c r="S121" s="213"/>
      <c r="T121" s="214"/>
      <c r="AT121" s="215" t="s">
        <v>146</v>
      </c>
      <c r="AU121" s="215" t="s">
        <v>86</v>
      </c>
      <c r="AV121" s="11" t="s">
        <v>84</v>
      </c>
      <c r="AW121" s="11" t="s">
        <v>39</v>
      </c>
      <c r="AX121" s="11" t="s">
        <v>76</v>
      </c>
      <c r="AY121" s="215" t="s">
        <v>135</v>
      </c>
    </row>
    <row r="122" spans="2:65" s="12" customFormat="1" ht="12">
      <c r="B122" s="216"/>
      <c r="C122" s="217"/>
      <c r="D122" s="203" t="s">
        <v>146</v>
      </c>
      <c r="E122" s="218" t="s">
        <v>21</v>
      </c>
      <c r="F122" s="219" t="s">
        <v>574</v>
      </c>
      <c r="G122" s="217"/>
      <c r="H122" s="220">
        <v>246.35</v>
      </c>
      <c r="I122" s="221"/>
      <c r="J122" s="217"/>
      <c r="K122" s="217"/>
      <c r="L122" s="222"/>
      <c r="M122" s="223"/>
      <c r="N122" s="224"/>
      <c r="O122" s="224"/>
      <c r="P122" s="224"/>
      <c r="Q122" s="224"/>
      <c r="R122" s="224"/>
      <c r="S122" s="224"/>
      <c r="T122" s="225"/>
      <c r="AT122" s="226" t="s">
        <v>146</v>
      </c>
      <c r="AU122" s="226" t="s">
        <v>86</v>
      </c>
      <c r="AV122" s="12" t="s">
        <v>86</v>
      </c>
      <c r="AW122" s="12" t="s">
        <v>39</v>
      </c>
      <c r="AX122" s="12" t="s">
        <v>76</v>
      </c>
      <c r="AY122" s="226" t="s">
        <v>135</v>
      </c>
    </row>
    <row r="123" spans="2:65" s="12" customFormat="1" ht="12">
      <c r="B123" s="216"/>
      <c r="C123" s="217"/>
      <c r="D123" s="203" t="s">
        <v>146</v>
      </c>
      <c r="E123" s="218" t="s">
        <v>21</v>
      </c>
      <c r="F123" s="219" t="s">
        <v>575</v>
      </c>
      <c r="G123" s="217"/>
      <c r="H123" s="220">
        <v>26.85</v>
      </c>
      <c r="I123" s="221"/>
      <c r="J123" s="217"/>
      <c r="K123" s="217"/>
      <c r="L123" s="222"/>
      <c r="M123" s="223"/>
      <c r="N123" s="224"/>
      <c r="O123" s="224"/>
      <c r="P123" s="224"/>
      <c r="Q123" s="224"/>
      <c r="R123" s="224"/>
      <c r="S123" s="224"/>
      <c r="T123" s="225"/>
      <c r="AT123" s="226" t="s">
        <v>146</v>
      </c>
      <c r="AU123" s="226" t="s">
        <v>86</v>
      </c>
      <c r="AV123" s="12" t="s">
        <v>86</v>
      </c>
      <c r="AW123" s="12" t="s">
        <v>39</v>
      </c>
      <c r="AX123" s="12" t="s">
        <v>76</v>
      </c>
      <c r="AY123" s="226" t="s">
        <v>135</v>
      </c>
    </row>
    <row r="124" spans="2:65" s="12" customFormat="1" ht="12">
      <c r="B124" s="216"/>
      <c r="C124" s="217"/>
      <c r="D124" s="203" t="s">
        <v>146</v>
      </c>
      <c r="E124" s="218" t="s">
        <v>21</v>
      </c>
      <c r="F124" s="219" t="s">
        <v>576</v>
      </c>
      <c r="G124" s="217"/>
      <c r="H124" s="220">
        <v>0.17100000000000001</v>
      </c>
      <c r="I124" s="221"/>
      <c r="J124" s="217"/>
      <c r="K124" s="217"/>
      <c r="L124" s="222"/>
      <c r="M124" s="223"/>
      <c r="N124" s="224"/>
      <c r="O124" s="224"/>
      <c r="P124" s="224"/>
      <c r="Q124" s="224"/>
      <c r="R124" s="224"/>
      <c r="S124" s="224"/>
      <c r="T124" s="225"/>
      <c r="AT124" s="226" t="s">
        <v>146</v>
      </c>
      <c r="AU124" s="226" t="s">
        <v>86</v>
      </c>
      <c r="AV124" s="12" t="s">
        <v>86</v>
      </c>
      <c r="AW124" s="12" t="s">
        <v>39</v>
      </c>
      <c r="AX124" s="12" t="s">
        <v>76</v>
      </c>
      <c r="AY124" s="226" t="s">
        <v>135</v>
      </c>
    </row>
    <row r="125" spans="2:65" s="13" customFormat="1" ht="12">
      <c r="B125" s="227"/>
      <c r="C125" s="228"/>
      <c r="D125" s="203" t="s">
        <v>146</v>
      </c>
      <c r="E125" s="229" t="s">
        <v>21</v>
      </c>
      <c r="F125" s="230" t="s">
        <v>151</v>
      </c>
      <c r="G125" s="228"/>
      <c r="H125" s="231">
        <v>273.37099999999998</v>
      </c>
      <c r="I125" s="232"/>
      <c r="J125" s="228"/>
      <c r="K125" s="228"/>
      <c r="L125" s="233"/>
      <c r="M125" s="234"/>
      <c r="N125" s="235"/>
      <c r="O125" s="235"/>
      <c r="P125" s="235"/>
      <c r="Q125" s="235"/>
      <c r="R125" s="235"/>
      <c r="S125" s="235"/>
      <c r="T125" s="236"/>
      <c r="AT125" s="237" t="s">
        <v>146</v>
      </c>
      <c r="AU125" s="237" t="s">
        <v>86</v>
      </c>
      <c r="AV125" s="13" t="s">
        <v>142</v>
      </c>
      <c r="AW125" s="13" t="s">
        <v>39</v>
      </c>
      <c r="AX125" s="13" t="s">
        <v>84</v>
      </c>
      <c r="AY125" s="237" t="s">
        <v>135</v>
      </c>
    </row>
    <row r="126" spans="2:65" s="1" customFormat="1" ht="16.5" customHeight="1">
      <c r="B126" s="40"/>
      <c r="C126" s="191" t="s">
        <v>184</v>
      </c>
      <c r="D126" s="191" t="s">
        <v>137</v>
      </c>
      <c r="E126" s="192" t="s">
        <v>185</v>
      </c>
      <c r="F126" s="193" t="s">
        <v>186</v>
      </c>
      <c r="G126" s="194" t="s">
        <v>165</v>
      </c>
      <c r="H126" s="195">
        <v>273.37099999999998</v>
      </c>
      <c r="I126" s="196"/>
      <c r="J126" s="197">
        <f>ROUND(I126*H126,2)</f>
        <v>0</v>
      </c>
      <c r="K126" s="193" t="s">
        <v>141</v>
      </c>
      <c r="L126" s="60"/>
      <c r="M126" s="198" t="s">
        <v>21</v>
      </c>
      <c r="N126" s="199" t="s">
        <v>47</v>
      </c>
      <c r="O126" s="41"/>
      <c r="P126" s="200">
        <f>O126*H126</f>
        <v>0</v>
      </c>
      <c r="Q126" s="200">
        <v>0</v>
      </c>
      <c r="R126" s="200">
        <f>Q126*H126</f>
        <v>0</v>
      </c>
      <c r="S126" s="200">
        <v>0</v>
      </c>
      <c r="T126" s="201">
        <f>S126*H126</f>
        <v>0</v>
      </c>
      <c r="AR126" s="23" t="s">
        <v>142</v>
      </c>
      <c r="AT126" s="23" t="s">
        <v>137</v>
      </c>
      <c r="AU126" s="23" t="s">
        <v>86</v>
      </c>
      <c r="AY126" s="23" t="s">
        <v>135</v>
      </c>
      <c r="BE126" s="202">
        <f>IF(N126="základní",J126,0)</f>
        <v>0</v>
      </c>
      <c r="BF126" s="202">
        <f>IF(N126="snížená",J126,0)</f>
        <v>0</v>
      </c>
      <c r="BG126" s="202">
        <f>IF(N126="zákl. přenesená",J126,0)</f>
        <v>0</v>
      </c>
      <c r="BH126" s="202">
        <f>IF(N126="sníž. přenesená",J126,0)</f>
        <v>0</v>
      </c>
      <c r="BI126" s="202">
        <f>IF(N126="nulová",J126,0)</f>
        <v>0</v>
      </c>
      <c r="BJ126" s="23" t="s">
        <v>84</v>
      </c>
      <c r="BK126" s="202">
        <f>ROUND(I126*H126,2)</f>
        <v>0</v>
      </c>
      <c r="BL126" s="23" t="s">
        <v>142</v>
      </c>
      <c r="BM126" s="23" t="s">
        <v>577</v>
      </c>
    </row>
    <row r="127" spans="2:65" s="1" customFormat="1" ht="276">
      <c r="B127" s="40"/>
      <c r="C127" s="62"/>
      <c r="D127" s="203" t="s">
        <v>144</v>
      </c>
      <c r="E127" s="62"/>
      <c r="F127" s="204" t="s">
        <v>188</v>
      </c>
      <c r="G127" s="62"/>
      <c r="H127" s="62"/>
      <c r="I127" s="162"/>
      <c r="J127" s="62"/>
      <c r="K127" s="62"/>
      <c r="L127" s="60"/>
      <c r="M127" s="205"/>
      <c r="N127" s="41"/>
      <c r="O127" s="41"/>
      <c r="P127" s="41"/>
      <c r="Q127" s="41"/>
      <c r="R127" s="41"/>
      <c r="S127" s="41"/>
      <c r="T127" s="77"/>
      <c r="AT127" s="23" t="s">
        <v>144</v>
      </c>
      <c r="AU127" s="23" t="s">
        <v>86</v>
      </c>
    </row>
    <row r="128" spans="2:65" s="11" customFormat="1" ht="12">
      <c r="B128" s="206"/>
      <c r="C128" s="207"/>
      <c r="D128" s="203" t="s">
        <v>146</v>
      </c>
      <c r="E128" s="208" t="s">
        <v>21</v>
      </c>
      <c r="F128" s="209" t="s">
        <v>189</v>
      </c>
      <c r="G128" s="207"/>
      <c r="H128" s="208" t="s">
        <v>21</v>
      </c>
      <c r="I128" s="210"/>
      <c r="J128" s="207"/>
      <c r="K128" s="207"/>
      <c r="L128" s="211"/>
      <c r="M128" s="212"/>
      <c r="N128" s="213"/>
      <c r="O128" s="213"/>
      <c r="P128" s="213"/>
      <c r="Q128" s="213"/>
      <c r="R128" s="213"/>
      <c r="S128" s="213"/>
      <c r="T128" s="214"/>
      <c r="AT128" s="215" t="s">
        <v>146</v>
      </c>
      <c r="AU128" s="215" t="s">
        <v>86</v>
      </c>
      <c r="AV128" s="11" t="s">
        <v>84</v>
      </c>
      <c r="AW128" s="11" t="s">
        <v>39</v>
      </c>
      <c r="AX128" s="11" t="s">
        <v>76</v>
      </c>
      <c r="AY128" s="215" t="s">
        <v>135</v>
      </c>
    </row>
    <row r="129" spans="2:65" s="12" customFormat="1" ht="12">
      <c r="B129" s="216"/>
      <c r="C129" s="217"/>
      <c r="D129" s="203" t="s">
        <v>146</v>
      </c>
      <c r="E129" s="218" t="s">
        <v>21</v>
      </c>
      <c r="F129" s="219" t="s">
        <v>574</v>
      </c>
      <c r="G129" s="217"/>
      <c r="H129" s="220">
        <v>246.35</v>
      </c>
      <c r="I129" s="221"/>
      <c r="J129" s="217"/>
      <c r="K129" s="217"/>
      <c r="L129" s="222"/>
      <c r="M129" s="223"/>
      <c r="N129" s="224"/>
      <c r="O129" s="224"/>
      <c r="P129" s="224"/>
      <c r="Q129" s="224"/>
      <c r="R129" s="224"/>
      <c r="S129" s="224"/>
      <c r="T129" s="225"/>
      <c r="AT129" s="226" t="s">
        <v>146</v>
      </c>
      <c r="AU129" s="226" t="s">
        <v>86</v>
      </c>
      <c r="AV129" s="12" t="s">
        <v>86</v>
      </c>
      <c r="AW129" s="12" t="s">
        <v>39</v>
      </c>
      <c r="AX129" s="12" t="s">
        <v>76</v>
      </c>
      <c r="AY129" s="226" t="s">
        <v>135</v>
      </c>
    </row>
    <row r="130" spans="2:65" s="12" customFormat="1" ht="12">
      <c r="B130" s="216"/>
      <c r="C130" s="217"/>
      <c r="D130" s="203" t="s">
        <v>146</v>
      </c>
      <c r="E130" s="218" t="s">
        <v>21</v>
      </c>
      <c r="F130" s="219" t="s">
        <v>575</v>
      </c>
      <c r="G130" s="217"/>
      <c r="H130" s="220">
        <v>26.85</v>
      </c>
      <c r="I130" s="221"/>
      <c r="J130" s="217"/>
      <c r="K130" s="217"/>
      <c r="L130" s="222"/>
      <c r="M130" s="223"/>
      <c r="N130" s="224"/>
      <c r="O130" s="224"/>
      <c r="P130" s="224"/>
      <c r="Q130" s="224"/>
      <c r="R130" s="224"/>
      <c r="S130" s="224"/>
      <c r="T130" s="225"/>
      <c r="AT130" s="226" t="s">
        <v>146</v>
      </c>
      <c r="AU130" s="226" t="s">
        <v>86</v>
      </c>
      <c r="AV130" s="12" t="s">
        <v>86</v>
      </c>
      <c r="AW130" s="12" t="s">
        <v>39</v>
      </c>
      <c r="AX130" s="12" t="s">
        <v>76</v>
      </c>
      <c r="AY130" s="226" t="s">
        <v>135</v>
      </c>
    </row>
    <row r="131" spans="2:65" s="12" customFormat="1" ht="12">
      <c r="B131" s="216"/>
      <c r="C131" s="217"/>
      <c r="D131" s="203" t="s">
        <v>146</v>
      </c>
      <c r="E131" s="218" t="s">
        <v>21</v>
      </c>
      <c r="F131" s="219" t="s">
        <v>576</v>
      </c>
      <c r="G131" s="217"/>
      <c r="H131" s="220">
        <v>0.17100000000000001</v>
      </c>
      <c r="I131" s="221"/>
      <c r="J131" s="217"/>
      <c r="K131" s="217"/>
      <c r="L131" s="222"/>
      <c r="M131" s="223"/>
      <c r="N131" s="224"/>
      <c r="O131" s="224"/>
      <c r="P131" s="224"/>
      <c r="Q131" s="224"/>
      <c r="R131" s="224"/>
      <c r="S131" s="224"/>
      <c r="T131" s="225"/>
      <c r="AT131" s="226" t="s">
        <v>146</v>
      </c>
      <c r="AU131" s="226" t="s">
        <v>86</v>
      </c>
      <c r="AV131" s="12" t="s">
        <v>86</v>
      </c>
      <c r="AW131" s="12" t="s">
        <v>39</v>
      </c>
      <c r="AX131" s="12" t="s">
        <v>76</v>
      </c>
      <c r="AY131" s="226" t="s">
        <v>135</v>
      </c>
    </row>
    <row r="132" spans="2:65" s="13" customFormat="1" ht="12">
      <c r="B132" s="227"/>
      <c r="C132" s="228"/>
      <c r="D132" s="203" t="s">
        <v>146</v>
      </c>
      <c r="E132" s="229" t="s">
        <v>21</v>
      </c>
      <c r="F132" s="230" t="s">
        <v>151</v>
      </c>
      <c r="G132" s="228"/>
      <c r="H132" s="231">
        <v>273.37099999999998</v>
      </c>
      <c r="I132" s="232"/>
      <c r="J132" s="228"/>
      <c r="K132" s="228"/>
      <c r="L132" s="233"/>
      <c r="M132" s="234"/>
      <c r="N132" s="235"/>
      <c r="O132" s="235"/>
      <c r="P132" s="235"/>
      <c r="Q132" s="235"/>
      <c r="R132" s="235"/>
      <c r="S132" s="235"/>
      <c r="T132" s="236"/>
      <c r="AT132" s="237" t="s">
        <v>146</v>
      </c>
      <c r="AU132" s="237" t="s">
        <v>86</v>
      </c>
      <c r="AV132" s="13" t="s">
        <v>142</v>
      </c>
      <c r="AW132" s="13" t="s">
        <v>39</v>
      </c>
      <c r="AX132" s="13" t="s">
        <v>84</v>
      </c>
      <c r="AY132" s="237" t="s">
        <v>135</v>
      </c>
    </row>
    <row r="133" spans="2:65" s="1" customFormat="1" ht="25.5" customHeight="1">
      <c r="B133" s="40"/>
      <c r="C133" s="191" t="s">
        <v>190</v>
      </c>
      <c r="D133" s="191" t="s">
        <v>137</v>
      </c>
      <c r="E133" s="192" t="s">
        <v>191</v>
      </c>
      <c r="F133" s="193" t="s">
        <v>192</v>
      </c>
      <c r="G133" s="194" t="s">
        <v>165</v>
      </c>
      <c r="H133" s="195">
        <v>53.06</v>
      </c>
      <c r="I133" s="196"/>
      <c r="J133" s="197">
        <f>ROUND(I133*H133,2)</f>
        <v>0</v>
      </c>
      <c r="K133" s="193" t="s">
        <v>141</v>
      </c>
      <c r="L133" s="60"/>
      <c r="M133" s="198" t="s">
        <v>21</v>
      </c>
      <c r="N133" s="199" t="s">
        <v>47</v>
      </c>
      <c r="O133" s="41"/>
      <c r="P133" s="200">
        <f>O133*H133</f>
        <v>0</v>
      </c>
      <c r="Q133" s="200">
        <v>0</v>
      </c>
      <c r="R133" s="200">
        <f>Q133*H133</f>
        <v>0</v>
      </c>
      <c r="S133" s="200">
        <v>0</v>
      </c>
      <c r="T133" s="201">
        <f>S133*H133</f>
        <v>0</v>
      </c>
      <c r="AR133" s="23" t="s">
        <v>142</v>
      </c>
      <c r="AT133" s="23" t="s">
        <v>137</v>
      </c>
      <c r="AU133" s="23" t="s">
        <v>86</v>
      </c>
      <c r="AY133" s="23" t="s">
        <v>135</v>
      </c>
      <c r="BE133" s="202">
        <f>IF(N133="základní",J133,0)</f>
        <v>0</v>
      </c>
      <c r="BF133" s="202">
        <f>IF(N133="snížená",J133,0)</f>
        <v>0</v>
      </c>
      <c r="BG133" s="202">
        <f>IF(N133="zákl. přenesená",J133,0)</f>
        <v>0</v>
      </c>
      <c r="BH133" s="202">
        <f>IF(N133="sníž. přenesená",J133,0)</f>
        <v>0</v>
      </c>
      <c r="BI133" s="202">
        <f>IF(N133="nulová",J133,0)</f>
        <v>0</v>
      </c>
      <c r="BJ133" s="23" t="s">
        <v>84</v>
      </c>
      <c r="BK133" s="202">
        <f>ROUND(I133*H133,2)</f>
        <v>0</v>
      </c>
      <c r="BL133" s="23" t="s">
        <v>142</v>
      </c>
      <c r="BM133" s="23" t="s">
        <v>578</v>
      </c>
    </row>
    <row r="134" spans="2:65" s="1" customFormat="1" ht="409.6">
      <c r="B134" s="40"/>
      <c r="C134" s="62"/>
      <c r="D134" s="203" t="s">
        <v>144</v>
      </c>
      <c r="E134" s="62"/>
      <c r="F134" s="204" t="s">
        <v>194</v>
      </c>
      <c r="G134" s="62"/>
      <c r="H134" s="62"/>
      <c r="I134" s="162"/>
      <c r="J134" s="62"/>
      <c r="K134" s="62"/>
      <c r="L134" s="60"/>
      <c r="M134" s="205"/>
      <c r="N134" s="41"/>
      <c r="O134" s="41"/>
      <c r="P134" s="41"/>
      <c r="Q134" s="41"/>
      <c r="R134" s="41"/>
      <c r="S134" s="41"/>
      <c r="T134" s="77"/>
      <c r="AT134" s="23" t="s">
        <v>144</v>
      </c>
      <c r="AU134" s="23" t="s">
        <v>86</v>
      </c>
    </row>
    <row r="135" spans="2:65" s="11" customFormat="1" ht="12">
      <c r="B135" s="206"/>
      <c r="C135" s="207"/>
      <c r="D135" s="203" t="s">
        <v>146</v>
      </c>
      <c r="E135" s="208" t="s">
        <v>21</v>
      </c>
      <c r="F135" s="209" t="s">
        <v>195</v>
      </c>
      <c r="G135" s="207"/>
      <c r="H135" s="208" t="s">
        <v>21</v>
      </c>
      <c r="I135" s="210"/>
      <c r="J135" s="207"/>
      <c r="K135" s="207"/>
      <c r="L135" s="211"/>
      <c r="M135" s="212"/>
      <c r="N135" s="213"/>
      <c r="O135" s="213"/>
      <c r="P135" s="213"/>
      <c r="Q135" s="213"/>
      <c r="R135" s="213"/>
      <c r="S135" s="213"/>
      <c r="T135" s="214"/>
      <c r="AT135" s="215" t="s">
        <v>146</v>
      </c>
      <c r="AU135" s="215" t="s">
        <v>86</v>
      </c>
      <c r="AV135" s="11" t="s">
        <v>84</v>
      </c>
      <c r="AW135" s="11" t="s">
        <v>39</v>
      </c>
      <c r="AX135" s="11" t="s">
        <v>76</v>
      </c>
      <c r="AY135" s="215" t="s">
        <v>135</v>
      </c>
    </row>
    <row r="136" spans="2:65" s="12" customFormat="1" ht="12">
      <c r="B136" s="216"/>
      <c r="C136" s="217"/>
      <c r="D136" s="203" t="s">
        <v>146</v>
      </c>
      <c r="E136" s="218" t="s">
        <v>21</v>
      </c>
      <c r="F136" s="219" t="s">
        <v>579</v>
      </c>
      <c r="G136" s="217"/>
      <c r="H136" s="220">
        <v>53.06</v>
      </c>
      <c r="I136" s="221"/>
      <c r="J136" s="217"/>
      <c r="K136" s="217"/>
      <c r="L136" s="222"/>
      <c r="M136" s="223"/>
      <c r="N136" s="224"/>
      <c r="O136" s="224"/>
      <c r="P136" s="224"/>
      <c r="Q136" s="224"/>
      <c r="R136" s="224"/>
      <c r="S136" s="224"/>
      <c r="T136" s="225"/>
      <c r="AT136" s="226" t="s">
        <v>146</v>
      </c>
      <c r="AU136" s="226" t="s">
        <v>86</v>
      </c>
      <c r="AV136" s="12" t="s">
        <v>86</v>
      </c>
      <c r="AW136" s="12" t="s">
        <v>39</v>
      </c>
      <c r="AX136" s="12" t="s">
        <v>84</v>
      </c>
      <c r="AY136" s="226" t="s">
        <v>135</v>
      </c>
    </row>
    <row r="137" spans="2:65" s="1" customFormat="1" ht="16.5" customHeight="1">
      <c r="B137" s="40"/>
      <c r="C137" s="238" t="s">
        <v>197</v>
      </c>
      <c r="D137" s="238" t="s">
        <v>198</v>
      </c>
      <c r="E137" s="239" t="s">
        <v>199</v>
      </c>
      <c r="F137" s="240" t="s">
        <v>200</v>
      </c>
      <c r="G137" s="241" t="s">
        <v>201</v>
      </c>
      <c r="H137" s="242">
        <v>106.12</v>
      </c>
      <c r="I137" s="243"/>
      <c r="J137" s="244">
        <f>ROUND(I137*H137,2)</f>
        <v>0</v>
      </c>
      <c r="K137" s="240" t="s">
        <v>141</v>
      </c>
      <c r="L137" s="245"/>
      <c r="M137" s="246" t="s">
        <v>21</v>
      </c>
      <c r="N137" s="247" t="s">
        <v>47</v>
      </c>
      <c r="O137" s="41"/>
      <c r="P137" s="200">
        <f>O137*H137</f>
        <v>0</v>
      </c>
      <c r="Q137" s="200">
        <v>1</v>
      </c>
      <c r="R137" s="200">
        <f>Q137*H137</f>
        <v>106.12</v>
      </c>
      <c r="S137" s="200">
        <v>0</v>
      </c>
      <c r="T137" s="201">
        <f>S137*H137</f>
        <v>0</v>
      </c>
      <c r="AR137" s="23" t="s">
        <v>190</v>
      </c>
      <c r="AT137" s="23" t="s">
        <v>198</v>
      </c>
      <c r="AU137" s="23" t="s">
        <v>86</v>
      </c>
      <c r="AY137" s="23" t="s">
        <v>135</v>
      </c>
      <c r="BE137" s="202">
        <f>IF(N137="základní",J137,0)</f>
        <v>0</v>
      </c>
      <c r="BF137" s="202">
        <f>IF(N137="snížená",J137,0)</f>
        <v>0</v>
      </c>
      <c r="BG137" s="202">
        <f>IF(N137="zákl. přenesená",J137,0)</f>
        <v>0</v>
      </c>
      <c r="BH137" s="202">
        <f>IF(N137="sníž. přenesená",J137,0)</f>
        <v>0</v>
      </c>
      <c r="BI137" s="202">
        <f>IF(N137="nulová",J137,0)</f>
        <v>0</v>
      </c>
      <c r="BJ137" s="23" t="s">
        <v>84</v>
      </c>
      <c r="BK137" s="202">
        <f>ROUND(I137*H137,2)</f>
        <v>0</v>
      </c>
      <c r="BL137" s="23" t="s">
        <v>142</v>
      </c>
      <c r="BM137" s="23" t="s">
        <v>580</v>
      </c>
    </row>
    <row r="138" spans="2:65" s="12" customFormat="1" ht="12">
      <c r="B138" s="216"/>
      <c r="C138" s="217"/>
      <c r="D138" s="203" t="s">
        <v>146</v>
      </c>
      <c r="E138" s="217"/>
      <c r="F138" s="219" t="s">
        <v>581</v>
      </c>
      <c r="G138" s="217"/>
      <c r="H138" s="220">
        <v>106.12</v>
      </c>
      <c r="I138" s="221"/>
      <c r="J138" s="217"/>
      <c r="K138" s="217"/>
      <c r="L138" s="222"/>
      <c r="M138" s="223"/>
      <c r="N138" s="224"/>
      <c r="O138" s="224"/>
      <c r="P138" s="224"/>
      <c r="Q138" s="224"/>
      <c r="R138" s="224"/>
      <c r="S138" s="224"/>
      <c r="T138" s="225"/>
      <c r="AT138" s="226" t="s">
        <v>146</v>
      </c>
      <c r="AU138" s="226" t="s">
        <v>86</v>
      </c>
      <c r="AV138" s="12" t="s">
        <v>86</v>
      </c>
      <c r="AW138" s="12" t="s">
        <v>6</v>
      </c>
      <c r="AX138" s="12" t="s">
        <v>84</v>
      </c>
      <c r="AY138" s="226" t="s">
        <v>135</v>
      </c>
    </row>
    <row r="139" spans="2:65" s="1" customFormat="1" ht="25.5" customHeight="1">
      <c r="B139" s="40"/>
      <c r="C139" s="191" t="s">
        <v>204</v>
      </c>
      <c r="D139" s="191" t="s">
        <v>137</v>
      </c>
      <c r="E139" s="192" t="s">
        <v>205</v>
      </c>
      <c r="F139" s="193" t="s">
        <v>206</v>
      </c>
      <c r="G139" s="194" t="s">
        <v>140</v>
      </c>
      <c r="H139" s="195">
        <v>358.73</v>
      </c>
      <c r="I139" s="196"/>
      <c r="J139" s="197">
        <f>ROUND(I139*H139,2)</f>
        <v>0</v>
      </c>
      <c r="K139" s="193" t="s">
        <v>141</v>
      </c>
      <c r="L139" s="60"/>
      <c r="M139" s="198" t="s">
        <v>21</v>
      </c>
      <c r="N139" s="199" t="s">
        <v>47</v>
      </c>
      <c r="O139" s="41"/>
      <c r="P139" s="200">
        <f>O139*H139</f>
        <v>0</v>
      </c>
      <c r="Q139" s="200">
        <v>0</v>
      </c>
      <c r="R139" s="200">
        <f>Q139*H139</f>
        <v>0</v>
      </c>
      <c r="S139" s="200">
        <v>0</v>
      </c>
      <c r="T139" s="201">
        <f>S139*H139</f>
        <v>0</v>
      </c>
      <c r="AR139" s="23" t="s">
        <v>142</v>
      </c>
      <c r="AT139" s="23" t="s">
        <v>137</v>
      </c>
      <c r="AU139" s="23" t="s">
        <v>86</v>
      </c>
      <c r="AY139" s="23" t="s">
        <v>135</v>
      </c>
      <c r="BE139" s="202">
        <f>IF(N139="základní",J139,0)</f>
        <v>0</v>
      </c>
      <c r="BF139" s="202">
        <f>IF(N139="snížená",J139,0)</f>
        <v>0</v>
      </c>
      <c r="BG139" s="202">
        <f>IF(N139="zákl. přenesená",J139,0)</f>
        <v>0</v>
      </c>
      <c r="BH139" s="202">
        <f>IF(N139="sníž. přenesená",J139,0)</f>
        <v>0</v>
      </c>
      <c r="BI139" s="202">
        <f>IF(N139="nulová",J139,0)</f>
        <v>0</v>
      </c>
      <c r="BJ139" s="23" t="s">
        <v>84</v>
      </c>
      <c r="BK139" s="202">
        <f>ROUND(I139*H139,2)</f>
        <v>0</v>
      </c>
      <c r="BL139" s="23" t="s">
        <v>142</v>
      </c>
      <c r="BM139" s="23" t="s">
        <v>582</v>
      </c>
    </row>
    <row r="140" spans="2:65" s="1" customFormat="1" ht="156">
      <c r="B140" s="40"/>
      <c r="C140" s="62"/>
      <c r="D140" s="203" t="s">
        <v>144</v>
      </c>
      <c r="E140" s="62"/>
      <c r="F140" s="204" t="s">
        <v>208</v>
      </c>
      <c r="G140" s="62"/>
      <c r="H140" s="62"/>
      <c r="I140" s="162"/>
      <c r="J140" s="62"/>
      <c r="K140" s="62"/>
      <c r="L140" s="60"/>
      <c r="M140" s="205"/>
      <c r="N140" s="41"/>
      <c r="O140" s="41"/>
      <c r="P140" s="41"/>
      <c r="Q140" s="41"/>
      <c r="R140" s="41"/>
      <c r="S140" s="41"/>
      <c r="T140" s="77"/>
      <c r="AT140" s="23" t="s">
        <v>144</v>
      </c>
      <c r="AU140" s="23" t="s">
        <v>86</v>
      </c>
    </row>
    <row r="141" spans="2:65" s="12" customFormat="1" ht="12">
      <c r="B141" s="216"/>
      <c r="C141" s="217"/>
      <c r="D141" s="203" t="s">
        <v>146</v>
      </c>
      <c r="E141" s="218" t="s">
        <v>21</v>
      </c>
      <c r="F141" s="219" t="s">
        <v>583</v>
      </c>
      <c r="G141" s="217"/>
      <c r="H141" s="220">
        <v>45.48</v>
      </c>
      <c r="I141" s="221"/>
      <c r="J141" s="217"/>
      <c r="K141" s="217"/>
      <c r="L141" s="222"/>
      <c r="M141" s="223"/>
      <c r="N141" s="224"/>
      <c r="O141" s="224"/>
      <c r="P141" s="224"/>
      <c r="Q141" s="224"/>
      <c r="R141" s="224"/>
      <c r="S141" s="224"/>
      <c r="T141" s="225"/>
      <c r="AT141" s="226" t="s">
        <v>146</v>
      </c>
      <c r="AU141" s="226" t="s">
        <v>86</v>
      </c>
      <c r="AV141" s="12" t="s">
        <v>86</v>
      </c>
      <c r="AW141" s="12" t="s">
        <v>39</v>
      </c>
      <c r="AX141" s="12" t="s">
        <v>76</v>
      </c>
      <c r="AY141" s="226" t="s">
        <v>135</v>
      </c>
    </row>
    <row r="142" spans="2:65" s="12" customFormat="1" ht="12">
      <c r="B142" s="216"/>
      <c r="C142" s="217"/>
      <c r="D142" s="203" t="s">
        <v>146</v>
      </c>
      <c r="E142" s="218" t="s">
        <v>21</v>
      </c>
      <c r="F142" s="219" t="s">
        <v>584</v>
      </c>
      <c r="G142" s="217"/>
      <c r="H142" s="220">
        <v>313.25</v>
      </c>
      <c r="I142" s="221"/>
      <c r="J142" s="217"/>
      <c r="K142" s="217"/>
      <c r="L142" s="222"/>
      <c r="M142" s="223"/>
      <c r="N142" s="224"/>
      <c r="O142" s="224"/>
      <c r="P142" s="224"/>
      <c r="Q142" s="224"/>
      <c r="R142" s="224"/>
      <c r="S142" s="224"/>
      <c r="T142" s="225"/>
      <c r="AT142" s="226" t="s">
        <v>146</v>
      </c>
      <c r="AU142" s="226" t="s">
        <v>86</v>
      </c>
      <c r="AV142" s="12" t="s">
        <v>86</v>
      </c>
      <c r="AW142" s="12" t="s">
        <v>39</v>
      </c>
      <c r="AX142" s="12" t="s">
        <v>76</v>
      </c>
      <c r="AY142" s="226" t="s">
        <v>135</v>
      </c>
    </row>
    <row r="143" spans="2:65" s="13" customFormat="1" ht="12">
      <c r="B143" s="227"/>
      <c r="C143" s="228"/>
      <c r="D143" s="203" t="s">
        <v>146</v>
      </c>
      <c r="E143" s="229" t="s">
        <v>21</v>
      </c>
      <c r="F143" s="230" t="s">
        <v>151</v>
      </c>
      <c r="G143" s="228"/>
      <c r="H143" s="231">
        <v>358.73</v>
      </c>
      <c r="I143" s="232"/>
      <c r="J143" s="228"/>
      <c r="K143" s="228"/>
      <c r="L143" s="233"/>
      <c r="M143" s="234"/>
      <c r="N143" s="235"/>
      <c r="O143" s="235"/>
      <c r="P143" s="235"/>
      <c r="Q143" s="235"/>
      <c r="R143" s="235"/>
      <c r="S143" s="235"/>
      <c r="T143" s="236"/>
      <c r="AT143" s="237" t="s">
        <v>146</v>
      </c>
      <c r="AU143" s="237" t="s">
        <v>86</v>
      </c>
      <c r="AV143" s="13" t="s">
        <v>142</v>
      </c>
      <c r="AW143" s="13" t="s">
        <v>39</v>
      </c>
      <c r="AX143" s="13" t="s">
        <v>84</v>
      </c>
      <c r="AY143" s="237" t="s">
        <v>135</v>
      </c>
    </row>
    <row r="144" spans="2:65" s="10" customFormat="1" ht="29.85" customHeight="1">
      <c r="B144" s="175"/>
      <c r="C144" s="176"/>
      <c r="D144" s="177" t="s">
        <v>75</v>
      </c>
      <c r="E144" s="189" t="s">
        <v>86</v>
      </c>
      <c r="F144" s="189" t="s">
        <v>211</v>
      </c>
      <c r="G144" s="176"/>
      <c r="H144" s="176"/>
      <c r="I144" s="179"/>
      <c r="J144" s="190">
        <f>BK144</f>
        <v>0</v>
      </c>
      <c r="K144" s="176"/>
      <c r="L144" s="181"/>
      <c r="M144" s="182"/>
      <c r="N144" s="183"/>
      <c r="O144" s="183"/>
      <c r="P144" s="184">
        <f>SUM(P145:P158)</f>
        <v>0</v>
      </c>
      <c r="Q144" s="183"/>
      <c r="R144" s="184">
        <f>SUM(R145:R158)</f>
        <v>0.35500929999999997</v>
      </c>
      <c r="S144" s="183"/>
      <c r="T144" s="185">
        <f>SUM(T145:T158)</f>
        <v>0</v>
      </c>
      <c r="AR144" s="186" t="s">
        <v>84</v>
      </c>
      <c r="AT144" s="187" t="s">
        <v>75</v>
      </c>
      <c r="AU144" s="187" t="s">
        <v>84</v>
      </c>
      <c r="AY144" s="186" t="s">
        <v>135</v>
      </c>
      <c r="BK144" s="188">
        <f>SUM(BK145:BK158)</f>
        <v>0</v>
      </c>
    </row>
    <row r="145" spans="2:65" s="1" customFormat="1" ht="25.5" customHeight="1">
      <c r="B145" s="40"/>
      <c r="C145" s="191" t="s">
        <v>212</v>
      </c>
      <c r="D145" s="191" t="s">
        <v>137</v>
      </c>
      <c r="E145" s="192" t="s">
        <v>213</v>
      </c>
      <c r="F145" s="193" t="s">
        <v>214</v>
      </c>
      <c r="G145" s="194" t="s">
        <v>165</v>
      </c>
      <c r="H145" s="195">
        <v>193.29</v>
      </c>
      <c r="I145" s="196"/>
      <c r="J145" s="197">
        <f>ROUND(I145*H145,2)</f>
        <v>0</v>
      </c>
      <c r="K145" s="193" t="s">
        <v>141</v>
      </c>
      <c r="L145" s="60"/>
      <c r="M145" s="198" t="s">
        <v>21</v>
      </c>
      <c r="N145" s="199" t="s">
        <v>47</v>
      </c>
      <c r="O145" s="41"/>
      <c r="P145" s="200">
        <f>O145*H145</f>
        <v>0</v>
      </c>
      <c r="Q145" s="200">
        <v>0</v>
      </c>
      <c r="R145" s="200">
        <f>Q145*H145</f>
        <v>0</v>
      </c>
      <c r="S145" s="200">
        <v>0</v>
      </c>
      <c r="T145" s="201">
        <f>S145*H145</f>
        <v>0</v>
      </c>
      <c r="AR145" s="23" t="s">
        <v>142</v>
      </c>
      <c r="AT145" s="23" t="s">
        <v>137</v>
      </c>
      <c r="AU145" s="23" t="s">
        <v>86</v>
      </c>
      <c r="AY145" s="23" t="s">
        <v>135</v>
      </c>
      <c r="BE145" s="202">
        <f>IF(N145="základní",J145,0)</f>
        <v>0</v>
      </c>
      <c r="BF145" s="202">
        <f>IF(N145="snížená",J145,0)</f>
        <v>0</v>
      </c>
      <c r="BG145" s="202">
        <f>IF(N145="zákl. přenesená",J145,0)</f>
        <v>0</v>
      </c>
      <c r="BH145" s="202">
        <f>IF(N145="sníž. přenesená",J145,0)</f>
        <v>0</v>
      </c>
      <c r="BI145" s="202">
        <f>IF(N145="nulová",J145,0)</f>
        <v>0</v>
      </c>
      <c r="BJ145" s="23" t="s">
        <v>84</v>
      </c>
      <c r="BK145" s="202">
        <f>ROUND(I145*H145,2)</f>
        <v>0</v>
      </c>
      <c r="BL145" s="23" t="s">
        <v>142</v>
      </c>
      <c r="BM145" s="23" t="s">
        <v>585</v>
      </c>
    </row>
    <row r="146" spans="2:65" s="1" customFormat="1" ht="84">
      <c r="B146" s="40"/>
      <c r="C146" s="62"/>
      <c r="D146" s="203" t="s">
        <v>144</v>
      </c>
      <c r="E146" s="62"/>
      <c r="F146" s="204" t="s">
        <v>216</v>
      </c>
      <c r="G146" s="62"/>
      <c r="H146" s="62"/>
      <c r="I146" s="162"/>
      <c r="J146" s="62"/>
      <c r="K146" s="62"/>
      <c r="L146" s="60"/>
      <c r="M146" s="205"/>
      <c r="N146" s="41"/>
      <c r="O146" s="41"/>
      <c r="P146" s="41"/>
      <c r="Q146" s="41"/>
      <c r="R146" s="41"/>
      <c r="S146" s="41"/>
      <c r="T146" s="77"/>
      <c r="AT146" s="23" t="s">
        <v>144</v>
      </c>
      <c r="AU146" s="23" t="s">
        <v>86</v>
      </c>
    </row>
    <row r="147" spans="2:65" s="11" customFormat="1" ht="12">
      <c r="B147" s="206"/>
      <c r="C147" s="207"/>
      <c r="D147" s="203" t="s">
        <v>146</v>
      </c>
      <c r="E147" s="208" t="s">
        <v>21</v>
      </c>
      <c r="F147" s="209" t="s">
        <v>217</v>
      </c>
      <c r="G147" s="207"/>
      <c r="H147" s="208" t="s">
        <v>21</v>
      </c>
      <c r="I147" s="210"/>
      <c r="J147" s="207"/>
      <c r="K147" s="207"/>
      <c r="L147" s="211"/>
      <c r="M147" s="212"/>
      <c r="N147" s="213"/>
      <c r="O147" s="213"/>
      <c r="P147" s="213"/>
      <c r="Q147" s="213"/>
      <c r="R147" s="213"/>
      <c r="S147" s="213"/>
      <c r="T147" s="214"/>
      <c r="AT147" s="215" t="s">
        <v>146</v>
      </c>
      <c r="AU147" s="215" t="s">
        <v>86</v>
      </c>
      <c r="AV147" s="11" t="s">
        <v>84</v>
      </c>
      <c r="AW147" s="11" t="s">
        <v>39</v>
      </c>
      <c r="AX147" s="11" t="s">
        <v>76</v>
      </c>
      <c r="AY147" s="215" t="s">
        <v>135</v>
      </c>
    </row>
    <row r="148" spans="2:65" s="12" customFormat="1" ht="12">
      <c r="B148" s="216"/>
      <c r="C148" s="217"/>
      <c r="D148" s="203" t="s">
        <v>146</v>
      </c>
      <c r="E148" s="218" t="s">
        <v>21</v>
      </c>
      <c r="F148" s="219" t="s">
        <v>586</v>
      </c>
      <c r="G148" s="217"/>
      <c r="H148" s="220">
        <v>193.29</v>
      </c>
      <c r="I148" s="221"/>
      <c r="J148" s="217"/>
      <c r="K148" s="217"/>
      <c r="L148" s="222"/>
      <c r="M148" s="223"/>
      <c r="N148" s="224"/>
      <c r="O148" s="224"/>
      <c r="P148" s="224"/>
      <c r="Q148" s="224"/>
      <c r="R148" s="224"/>
      <c r="S148" s="224"/>
      <c r="T148" s="225"/>
      <c r="AT148" s="226" t="s">
        <v>146</v>
      </c>
      <c r="AU148" s="226" t="s">
        <v>86</v>
      </c>
      <c r="AV148" s="12" t="s">
        <v>86</v>
      </c>
      <c r="AW148" s="12" t="s">
        <v>39</v>
      </c>
      <c r="AX148" s="12" t="s">
        <v>84</v>
      </c>
      <c r="AY148" s="226" t="s">
        <v>135</v>
      </c>
    </row>
    <row r="149" spans="2:65" s="1" customFormat="1" ht="38.25" customHeight="1">
      <c r="B149" s="40"/>
      <c r="C149" s="191" t="s">
        <v>219</v>
      </c>
      <c r="D149" s="191" t="s">
        <v>137</v>
      </c>
      <c r="E149" s="192" t="s">
        <v>220</v>
      </c>
      <c r="F149" s="193" t="s">
        <v>221</v>
      </c>
      <c r="G149" s="194" t="s">
        <v>140</v>
      </c>
      <c r="H149" s="195">
        <v>306.99</v>
      </c>
      <c r="I149" s="196"/>
      <c r="J149" s="197">
        <f>ROUND(I149*H149,2)</f>
        <v>0</v>
      </c>
      <c r="K149" s="193" t="s">
        <v>141</v>
      </c>
      <c r="L149" s="60"/>
      <c r="M149" s="198" t="s">
        <v>21</v>
      </c>
      <c r="N149" s="199" t="s">
        <v>47</v>
      </c>
      <c r="O149" s="41"/>
      <c r="P149" s="200">
        <f>O149*H149</f>
        <v>0</v>
      </c>
      <c r="Q149" s="200">
        <v>2.7E-4</v>
      </c>
      <c r="R149" s="200">
        <f>Q149*H149</f>
        <v>8.2887299999999997E-2</v>
      </c>
      <c r="S149" s="200">
        <v>0</v>
      </c>
      <c r="T149" s="201">
        <f>S149*H149</f>
        <v>0</v>
      </c>
      <c r="AR149" s="23" t="s">
        <v>142</v>
      </c>
      <c r="AT149" s="23" t="s">
        <v>137</v>
      </c>
      <c r="AU149" s="23" t="s">
        <v>86</v>
      </c>
      <c r="AY149" s="23" t="s">
        <v>135</v>
      </c>
      <c r="BE149" s="202">
        <f>IF(N149="základní",J149,0)</f>
        <v>0</v>
      </c>
      <c r="BF149" s="202">
        <f>IF(N149="snížená",J149,0)</f>
        <v>0</v>
      </c>
      <c r="BG149" s="202">
        <f>IF(N149="zákl. přenesená",J149,0)</f>
        <v>0</v>
      </c>
      <c r="BH149" s="202">
        <f>IF(N149="sníž. přenesená",J149,0)</f>
        <v>0</v>
      </c>
      <c r="BI149" s="202">
        <f>IF(N149="nulová",J149,0)</f>
        <v>0</v>
      </c>
      <c r="BJ149" s="23" t="s">
        <v>84</v>
      </c>
      <c r="BK149" s="202">
        <f>ROUND(I149*H149,2)</f>
        <v>0</v>
      </c>
      <c r="BL149" s="23" t="s">
        <v>142</v>
      </c>
      <c r="BM149" s="23" t="s">
        <v>587</v>
      </c>
    </row>
    <row r="150" spans="2:65" s="1" customFormat="1" ht="192">
      <c r="B150" s="40"/>
      <c r="C150" s="62"/>
      <c r="D150" s="203" t="s">
        <v>144</v>
      </c>
      <c r="E150" s="62"/>
      <c r="F150" s="204" t="s">
        <v>223</v>
      </c>
      <c r="G150" s="62"/>
      <c r="H150" s="62"/>
      <c r="I150" s="162"/>
      <c r="J150" s="62"/>
      <c r="K150" s="62"/>
      <c r="L150" s="60"/>
      <c r="M150" s="205"/>
      <c r="N150" s="41"/>
      <c r="O150" s="41"/>
      <c r="P150" s="41"/>
      <c r="Q150" s="41"/>
      <c r="R150" s="41"/>
      <c r="S150" s="41"/>
      <c r="T150" s="77"/>
      <c r="AT150" s="23" t="s">
        <v>144</v>
      </c>
      <c r="AU150" s="23" t="s">
        <v>86</v>
      </c>
    </row>
    <row r="151" spans="2:65" s="11" customFormat="1" ht="12">
      <c r="B151" s="206"/>
      <c r="C151" s="207"/>
      <c r="D151" s="203" t="s">
        <v>146</v>
      </c>
      <c r="E151" s="208" t="s">
        <v>21</v>
      </c>
      <c r="F151" s="209" t="s">
        <v>224</v>
      </c>
      <c r="G151" s="207"/>
      <c r="H151" s="208" t="s">
        <v>21</v>
      </c>
      <c r="I151" s="210"/>
      <c r="J151" s="207"/>
      <c r="K151" s="207"/>
      <c r="L151" s="211"/>
      <c r="M151" s="212"/>
      <c r="N151" s="213"/>
      <c r="O151" s="213"/>
      <c r="P151" s="213"/>
      <c r="Q151" s="213"/>
      <c r="R151" s="213"/>
      <c r="S151" s="213"/>
      <c r="T151" s="214"/>
      <c r="AT151" s="215" t="s">
        <v>146</v>
      </c>
      <c r="AU151" s="215" t="s">
        <v>86</v>
      </c>
      <c r="AV151" s="11" t="s">
        <v>84</v>
      </c>
      <c r="AW151" s="11" t="s">
        <v>39</v>
      </c>
      <c r="AX151" s="11" t="s">
        <v>76</v>
      </c>
      <c r="AY151" s="215" t="s">
        <v>135</v>
      </c>
    </row>
    <row r="152" spans="2:65" s="12" customFormat="1" ht="12">
      <c r="B152" s="216"/>
      <c r="C152" s="217"/>
      <c r="D152" s="203" t="s">
        <v>146</v>
      </c>
      <c r="E152" s="218" t="s">
        <v>21</v>
      </c>
      <c r="F152" s="219" t="s">
        <v>588</v>
      </c>
      <c r="G152" s="217"/>
      <c r="H152" s="220">
        <v>306.99</v>
      </c>
      <c r="I152" s="221"/>
      <c r="J152" s="217"/>
      <c r="K152" s="217"/>
      <c r="L152" s="222"/>
      <c r="M152" s="223"/>
      <c r="N152" s="224"/>
      <c r="O152" s="224"/>
      <c r="P152" s="224"/>
      <c r="Q152" s="224"/>
      <c r="R152" s="224"/>
      <c r="S152" s="224"/>
      <c r="T152" s="225"/>
      <c r="AT152" s="226" t="s">
        <v>146</v>
      </c>
      <c r="AU152" s="226" t="s">
        <v>86</v>
      </c>
      <c r="AV152" s="12" t="s">
        <v>86</v>
      </c>
      <c r="AW152" s="12" t="s">
        <v>39</v>
      </c>
      <c r="AX152" s="12" t="s">
        <v>84</v>
      </c>
      <c r="AY152" s="226" t="s">
        <v>135</v>
      </c>
    </row>
    <row r="153" spans="2:65" s="1" customFormat="1" ht="16.5" customHeight="1">
      <c r="B153" s="40"/>
      <c r="C153" s="238" t="s">
        <v>226</v>
      </c>
      <c r="D153" s="238" t="s">
        <v>198</v>
      </c>
      <c r="E153" s="239" t="s">
        <v>227</v>
      </c>
      <c r="F153" s="240" t="s">
        <v>228</v>
      </c>
      <c r="G153" s="241" t="s">
        <v>140</v>
      </c>
      <c r="H153" s="242">
        <v>368.38799999999998</v>
      </c>
      <c r="I153" s="243"/>
      <c r="J153" s="244">
        <f>ROUND(I153*H153,2)</f>
        <v>0</v>
      </c>
      <c r="K153" s="240" t="s">
        <v>141</v>
      </c>
      <c r="L153" s="245"/>
      <c r="M153" s="246" t="s">
        <v>21</v>
      </c>
      <c r="N153" s="247" t="s">
        <v>47</v>
      </c>
      <c r="O153" s="41"/>
      <c r="P153" s="200">
        <f>O153*H153</f>
        <v>0</v>
      </c>
      <c r="Q153" s="200">
        <v>5.0000000000000001E-4</v>
      </c>
      <c r="R153" s="200">
        <f>Q153*H153</f>
        <v>0.184194</v>
      </c>
      <c r="S153" s="200">
        <v>0</v>
      </c>
      <c r="T153" s="201">
        <f>S153*H153</f>
        <v>0</v>
      </c>
      <c r="AR153" s="23" t="s">
        <v>190</v>
      </c>
      <c r="AT153" s="23" t="s">
        <v>198</v>
      </c>
      <c r="AU153" s="23" t="s">
        <v>86</v>
      </c>
      <c r="AY153" s="23" t="s">
        <v>135</v>
      </c>
      <c r="BE153" s="202">
        <f>IF(N153="základní",J153,0)</f>
        <v>0</v>
      </c>
      <c r="BF153" s="202">
        <f>IF(N153="snížená",J153,0)</f>
        <v>0</v>
      </c>
      <c r="BG153" s="202">
        <f>IF(N153="zákl. přenesená",J153,0)</f>
        <v>0</v>
      </c>
      <c r="BH153" s="202">
        <f>IF(N153="sníž. přenesená",J153,0)</f>
        <v>0</v>
      </c>
      <c r="BI153" s="202">
        <f>IF(N153="nulová",J153,0)</f>
        <v>0</v>
      </c>
      <c r="BJ153" s="23" t="s">
        <v>84</v>
      </c>
      <c r="BK153" s="202">
        <f>ROUND(I153*H153,2)</f>
        <v>0</v>
      </c>
      <c r="BL153" s="23" t="s">
        <v>142</v>
      </c>
      <c r="BM153" s="23" t="s">
        <v>589</v>
      </c>
    </row>
    <row r="154" spans="2:65" s="12" customFormat="1" ht="12">
      <c r="B154" s="216"/>
      <c r="C154" s="217"/>
      <c r="D154" s="203" t="s">
        <v>146</v>
      </c>
      <c r="E154" s="217"/>
      <c r="F154" s="219" t="s">
        <v>590</v>
      </c>
      <c r="G154" s="217"/>
      <c r="H154" s="220">
        <v>368.38799999999998</v>
      </c>
      <c r="I154" s="221"/>
      <c r="J154" s="217"/>
      <c r="K154" s="217"/>
      <c r="L154" s="222"/>
      <c r="M154" s="223"/>
      <c r="N154" s="224"/>
      <c r="O154" s="224"/>
      <c r="P154" s="224"/>
      <c r="Q154" s="224"/>
      <c r="R154" s="224"/>
      <c r="S154" s="224"/>
      <c r="T154" s="225"/>
      <c r="AT154" s="226" t="s">
        <v>146</v>
      </c>
      <c r="AU154" s="226" t="s">
        <v>86</v>
      </c>
      <c r="AV154" s="12" t="s">
        <v>86</v>
      </c>
      <c r="AW154" s="12" t="s">
        <v>6</v>
      </c>
      <c r="AX154" s="12" t="s">
        <v>84</v>
      </c>
      <c r="AY154" s="226" t="s">
        <v>135</v>
      </c>
    </row>
    <row r="155" spans="2:65" s="1" customFormat="1" ht="16.5" customHeight="1">
      <c r="B155" s="40"/>
      <c r="C155" s="191" t="s">
        <v>231</v>
      </c>
      <c r="D155" s="191" t="s">
        <v>137</v>
      </c>
      <c r="E155" s="192" t="s">
        <v>232</v>
      </c>
      <c r="F155" s="193" t="s">
        <v>233</v>
      </c>
      <c r="G155" s="194" t="s">
        <v>234</v>
      </c>
      <c r="H155" s="195">
        <v>75.8</v>
      </c>
      <c r="I155" s="196"/>
      <c r="J155" s="197">
        <f>ROUND(I155*H155,2)</f>
        <v>0</v>
      </c>
      <c r="K155" s="193" t="s">
        <v>141</v>
      </c>
      <c r="L155" s="60"/>
      <c r="M155" s="198" t="s">
        <v>21</v>
      </c>
      <c r="N155" s="199" t="s">
        <v>47</v>
      </c>
      <c r="O155" s="41"/>
      <c r="P155" s="200">
        <f>O155*H155</f>
        <v>0</v>
      </c>
      <c r="Q155" s="200">
        <v>1.16E-3</v>
      </c>
      <c r="R155" s="200">
        <f>Q155*H155</f>
        <v>8.7927999999999992E-2</v>
      </c>
      <c r="S155" s="200">
        <v>0</v>
      </c>
      <c r="T155" s="201">
        <f>S155*H155</f>
        <v>0</v>
      </c>
      <c r="AR155" s="23" t="s">
        <v>142</v>
      </c>
      <c r="AT155" s="23" t="s">
        <v>137</v>
      </c>
      <c r="AU155" s="23" t="s">
        <v>86</v>
      </c>
      <c r="AY155" s="23" t="s">
        <v>135</v>
      </c>
      <c r="BE155" s="202">
        <f>IF(N155="základní",J155,0)</f>
        <v>0</v>
      </c>
      <c r="BF155" s="202">
        <f>IF(N155="snížená",J155,0)</f>
        <v>0</v>
      </c>
      <c r="BG155" s="202">
        <f>IF(N155="zákl. přenesená",J155,0)</f>
        <v>0</v>
      </c>
      <c r="BH155" s="202">
        <f>IF(N155="sníž. přenesená",J155,0)</f>
        <v>0</v>
      </c>
      <c r="BI155" s="202">
        <f>IF(N155="nulová",J155,0)</f>
        <v>0</v>
      </c>
      <c r="BJ155" s="23" t="s">
        <v>84</v>
      </c>
      <c r="BK155" s="202">
        <f>ROUND(I155*H155,2)</f>
        <v>0</v>
      </c>
      <c r="BL155" s="23" t="s">
        <v>142</v>
      </c>
      <c r="BM155" s="23" t="s">
        <v>591</v>
      </c>
    </row>
    <row r="156" spans="2:65" s="1" customFormat="1" ht="60">
      <c r="B156" s="40"/>
      <c r="C156" s="62"/>
      <c r="D156" s="203" t="s">
        <v>144</v>
      </c>
      <c r="E156" s="62"/>
      <c r="F156" s="204" t="s">
        <v>236</v>
      </c>
      <c r="G156" s="62"/>
      <c r="H156" s="62"/>
      <c r="I156" s="162"/>
      <c r="J156" s="62"/>
      <c r="K156" s="62"/>
      <c r="L156" s="60"/>
      <c r="M156" s="205"/>
      <c r="N156" s="41"/>
      <c r="O156" s="41"/>
      <c r="P156" s="41"/>
      <c r="Q156" s="41"/>
      <c r="R156" s="41"/>
      <c r="S156" s="41"/>
      <c r="T156" s="77"/>
      <c r="AT156" s="23" t="s">
        <v>144</v>
      </c>
      <c r="AU156" s="23" t="s">
        <v>86</v>
      </c>
    </row>
    <row r="157" spans="2:65" s="11" customFormat="1" ht="12">
      <c r="B157" s="206"/>
      <c r="C157" s="207"/>
      <c r="D157" s="203" t="s">
        <v>146</v>
      </c>
      <c r="E157" s="208" t="s">
        <v>21</v>
      </c>
      <c r="F157" s="209" t="s">
        <v>237</v>
      </c>
      <c r="G157" s="207"/>
      <c r="H157" s="208" t="s">
        <v>21</v>
      </c>
      <c r="I157" s="210"/>
      <c r="J157" s="207"/>
      <c r="K157" s="207"/>
      <c r="L157" s="211"/>
      <c r="M157" s="212"/>
      <c r="N157" s="213"/>
      <c r="O157" s="213"/>
      <c r="P157" s="213"/>
      <c r="Q157" s="213"/>
      <c r="R157" s="213"/>
      <c r="S157" s="213"/>
      <c r="T157" s="214"/>
      <c r="AT157" s="215" t="s">
        <v>146</v>
      </c>
      <c r="AU157" s="215" t="s">
        <v>86</v>
      </c>
      <c r="AV157" s="11" t="s">
        <v>84</v>
      </c>
      <c r="AW157" s="11" t="s">
        <v>39</v>
      </c>
      <c r="AX157" s="11" t="s">
        <v>76</v>
      </c>
      <c r="AY157" s="215" t="s">
        <v>135</v>
      </c>
    </row>
    <row r="158" spans="2:65" s="12" customFormat="1" ht="12">
      <c r="B158" s="216"/>
      <c r="C158" s="217"/>
      <c r="D158" s="203" t="s">
        <v>146</v>
      </c>
      <c r="E158" s="218" t="s">
        <v>21</v>
      </c>
      <c r="F158" s="219" t="s">
        <v>592</v>
      </c>
      <c r="G158" s="217"/>
      <c r="H158" s="220">
        <v>75.8</v>
      </c>
      <c r="I158" s="221"/>
      <c r="J158" s="217"/>
      <c r="K158" s="217"/>
      <c r="L158" s="222"/>
      <c r="M158" s="223"/>
      <c r="N158" s="224"/>
      <c r="O158" s="224"/>
      <c r="P158" s="224"/>
      <c r="Q158" s="224"/>
      <c r="R158" s="224"/>
      <c r="S158" s="224"/>
      <c r="T158" s="225"/>
      <c r="AT158" s="226" t="s">
        <v>146</v>
      </c>
      <c r="AU158" s="226" t="s">
        <v>86</v>
      </c>
      <c r="AV158" s="12" t="s">
        <v>86</v>
      </c>
      <c r="AW158" s="12" t="s">
        <v>39</v>
      </c>
      <c r="AX158" s="12" t="s">
        <v>84</v>
      </c>
      <c r="AY158" s="226" t="s">
        <v>135</v>
      </c>
    </row>
    <row r="159" spans="2:65" s="10" customFormat="1" ht="29.85" customHeight="1">
      <c r="B159" s="175"/>
      <c r="C159" s="176"/>
      <c r="D159" s="177" t="s">
        <v>75</v>
      </c>
      <c r="E159" s="189" t="s">
        <v>157</v>
      </c>
      <c r="F159" s="189" t="s">
        <v>239</v>
      </c>
      <c r="G159" s="176"/>
      <c r="H159" s="176"/>
      <c r="I159" s="179"/>
      <c r="J159" s="190">
        <f>BK159</f>
        <v>0</v>
      </c>
      <c r="K159" s="176"/>
      <c r="L159" s="181"/>
      <c r="M159" s="182"/>
      <c r="N159" s="183"/>
      <c r="O159" s="183"/>
      <c r="P159" s="184">
        <f>SUM(P160:P167)</f>
        <v>0</v>
      </c>
      <c r="Q159" s="183"/>
      <c r="R159" s="184">
        <f>SUM(R160:R167)</f>
        <v>150.70146642</v>
      </c>
      <c r="S159" s="183"/>
      <c r="T159" s="185">
        <f>SUM(T160:T167)</f>
        <v>0</v>
      </c>
      <c r="AR159" s="186" t="s">
        <v>84</v>
      </c>
      <c r="AT159" s="187" t="s">
        <v>75</v>
      </c>
      <c r="AU159" s="187" t="s">
        <v>84</v>
      </c>
      <c r="AY159" s="186" t="s">
        <v>135</v>
      </c>
      <c r="BK159" s="188">
        <f>SUM(BK160:BK167)</f>
        <v>0</v>
      </c>
    </row>
    <row r="160" spans="2:65" s="1" customFormat="1" ht="25.5" customHeight="1">
      <c r="B160" s="40"/>
      <c r="C160" s="191" t="s">
        <v>10</v>
      </c>
      <c r="D160" s="191" t="s">
        <v>137</v>
      </c>
      <c r="E160" s="192" t="s">
        <v>240</v>
      </c>
      <c r="F160" s="193" t="s">
        <v>241</v>
      </c>
      <c r="G160" s="194" t="s">
        <v>165</v>
      </c>
      <c r="H160" s="195">
        <v>61.398000000000003</v>
      </c>
      <c r="I160" s="196"/>
      <c r="J160" s="197">
        <f>ROUND(I160*H160,2)</f>
        <v>0</v>
      </c>
      <c r="K160" s="193" t="s">
        <v>141</v>
      </c>
      <c r="L160" s="60"/>
      <c r="M160" s="198" t="s">
        <v>21</v>
      </c>
      <c r="N160" s="199" t="s">
        <v>47</v>
      </c>
      <c r="O160" s="41"/>
      <c r="P160" s="200">
        <f>O160*H160</f>
        <v>0</v>
      </c>
      <c r="Q160" s="200">
        <v>2.45329</v>
      </c>
      <c r="R160" s="200">
        <f>Q160*H160</f>
        <v>150.62709942000001</v>
      </c>
      <c r="S160" s="200">
        <v>0</v>
      </c>
      <c r="T160" s="201">
        <f>S160*H160</f>
        <v>0</v>
      </c>
      <c r="AR160" s="23" t="s">
        <v>142</v>
      </c>
      <c r="AT160" s="23" t="s">
        <v>137</v>
      </c>
      <c r="AU160" s="23" t="s">
        <v>86</v>
      </c>
      <c r="AY160" s="23" t="s">
        <v>135</v>
      </c>
      <c r="BE160" s="202">
        <f>IF(N160="základní",J160,0)</f>
        <v>0</v>
      </c>
      <c r="BF160" s="202">
        <f>IF(N160="snížená",J160,0)</f>
        <v>0</v>
      </c>
      <c r="BG160" s="202">
        <f>IF(N160="zákl. přenesená",J160,0)</f>
        <v>0</v>
      </c>
      <c r="BH160" s="202">
        <f>IF(N160="sníž. přenesená",J160,0)</f>
        <v>0</v>
      </c>
      <c r="BI160" s="202">
        <f>IF(N160="nulová",J160,0)</f>
        <v>0</v>
      </c>
      <c r="BJ160" s="23" t="s">
        <v>84</v>
      </c>
      <c r="BK160" s="202">
        <f>ROUND(I160*H160,2)</f>
        <v>0</v>
      </c>
      <c r="BL160" s="23" t="s">
        <v>142</v>
      </c>
      <c r="BM160" s="23" t="s">
        <v>593</v>
      </c>
    </row>
    <row r="161" spans="2:65" s="1" customFormat="1" ht="84">
      <c r="B161" s="40"/>
      <c r="C161" s="62"/>
      <c r="D161" s="203" t="s">
        <v>144</v>
      </c>
      <c r="E161" s="62"/>
      <c r="F161" s="204" t="s">
        <v>243</v>
      </c>
      <c r="G161" s="62"/>
      <c r="H161" s="62"/>
      <c r="I161" s="162"/>
      <c r="J161" s="62"/>
      <c r="K161" s="62"/>
      <c r="L161" s="60"/>
      <c r="M161" s="205"/>
      <c r="N161" s="41"/>
      <c r="O161" s="41"/>
      <c r="P161" s="41"/>
      <c r="Q161" s="41"/>
      <c r="R161" s="41"/>
      <c r="S161" s="41"/>
      <c r="T161" s="77"/>
      <c r="AT161" s="23" t="s">
        <v>144</v>
      </c>
      <c r="AU161" s="23" t="s">
        <v>86</v>
      </c>
    </row>
    <row r="162" spans="2:65" s="11" customFormat="1" ht="12">
      <c r="B162" s="206"/>
      <c r="C162" s="207"/>
      <c r="D162" s="203" t="s">
        <v>146</v>
      </c>
      <c r="E162" s="208" t="s">
        <v>21</v>
      </c>
      <c r="F162" s="209" t="s">
        <v>244</v>
      </c>
      <c r="G162" s="207"/>
      <c r="H162" s="208" t="s">
        <v>21</v>
      </c>
      <c r="I162" s="210"/>
      <c r="J162" s="207"/>
      <c r="K162" s="207"/>
      <c r="L162" s="211"/>
      <c r="M162" s="212"/>
      <c r="N162" s="213"/>
      <c r="O162" s="213"/>
      <c r="P162" s="213"/>
      <c r="Q162" s="213"/>
      <c r="R162" s="213"/>
      <c r="S162" s="213"/>
      <c r="T162" s="214"/>
      <c r="AT162" s="215" t="s">
        <v>146</v>
      </c>
      <c r="AU162" s="215" t="s">
        <v>86</v>
      </c>
      <c r="AV162" s="11" t="s">
        <v>84</v>
      </c>
      <c r="AW162" s="11" t="s">
        <v>39</v>
      </c>
      <c r="AX162" s="11" t="s">
        <v>76</v>
      </c>
      <c r="AY162" s="215" t="s">
        <v>135</v>
      </c>
    </row>
    <row r="163" spans="2:65" s="12" customFormat="1" ht="12">
      <c r="B163" s="216"/>
      <c r="C163" s="217"/>
      <c r="D163" s="203" t="s">
        <v>146</v>
      </c>
      <c r="E163" s="218" t="s">
        <v>21</v>
      </c>
      <c r="F163" s="219" t="s">
        <v>594</v>
      </c>
      <c r="G163" s="217"/>
      <c r="H163" s="220">
        <v>61.398000000000003</v>
      </c>
      <c r="I163" s="221"/>
      <c r="J163" s="217"/>
      <c r="K163" s="217"/>
      <c r="L163" s="222"/>
      <c r="M163" s="223"/>
      <c r="N163" s="224"/>
      <c r="O163" s="224"/>
      <c r="P163" s="224"/>
      <c r="Q163" s="224"/>
      <c r="R163" s="224"/>
      <c r="S163" s="224"/>
      <c r="T163" s="225"/>
      <c r="AT163" s="226" t="s">
        <v>146</v>
      </c>
      <c r="AU163" s="226" t="s">
        <v>86</v>
      </c>
      <c r="AV163" s="12" t="s">
        <v>86</v>
      </c>
      <c r="AW163" s="12" t="s">
        <v>39</v>
      </c>
      <c r="AX163" s="12" t="s">
        <v>84</v>
      </c>
      <c r="AY163" s="226" t="s">
        <v>135</v>
      </c>
    </row>
    <row r="164" spans="2:65" s="1" customFormat="1" ht="16.5" customHeight="1">
      <c r="B164" s="40"/>
      <c r="C164" s="191" t="s">
        <v>246</v>
      </c>
      <c r="D164" s="191" t="s">
        <v>137</v>
      </c>
      <c r="E164" s="192" t="s">
        <v>247</v>
      </c>
      <c r="F164" s="193" t="s">
        <v>248</v>
      </c>
      <c r="G164" s="194" t="s">
        <v>234</v>
      </c>
      <c r="H164" s="195">
        <v>0.9</v>
      </c>
      <c r="I164" s="196"/>
      <c r="J164" s="197">
        <f>ROUND(I164*H164,2)</f>
        <v>0</v>
      </c>
      <c r="K164" s="193" t="s">
        <v>141</v>
      </c>
      <c r="L164" s="60"/>
      <c r="M164" s="198" t="s">
        <v>21</v>
      </c>
      <c r="N164" s="199" t="s">
        <v>47</v>
      </c>
      <c r="O164" s="41"/>
      <c r="P164" s="200">
        <f>O164*H164</f>
        <v>0</v>
      </c>
      <c r="Q164" s="200">
        <v>8.2629999999999995E-2</v>
      </c>
      <c r="R164" s="200">
        <f>Q164*H164</f>
        <v>7.4367000000000003E-2</v>
      </c>
      <c r="S164" s="200">
        <v>0</v>
      </c>
      <c r="T164" s="201">
        <f>S164*H164</f>
        <v>0</v>
      </c>
      <c r="AR164" s="23" t="s">
        <v>142</v>
      </c>
      <c r="AT164" s="23" t="s">
        <v>137</v>
      </c>
      <c r="AU164" s="23" t="s">
        <v>86</v>
      </c>
      <c r="AY164" s="23" t="s">
        <v>135</v>
      </c>
      <c r="BE164" s="202">
        <f>IF(N164="základní",J164,0)</f>
        <v>0</v>
      </c>
      <c r="BF164" s="202">
        <f>IF(N164="snížená",J164,0)</f>
        <v>0</v>
      </c>
      <c r="BG164" s="202">
        <f>IF(N164="zákl. přenesená",J164,0)</f>
        <v>0</v>
      </c>
      <c r="BH164" s="202">
        <f>IF(N164="sníž. přenesená",J164,0)</f>
        <v>0</v>
      </c>
      <c r="BI164" s="202">
        <f>IF(N164="nulová",J164,0)</f>
        <v>0</v>
      </c>
      <c r="BJ164" s="23" t="s">
        <v>84</v>
      </c>
      <c r="BK164" s="202">
        <f>ROUND(I164*H164,2)</f>
        <v>0</v>
      </c>
      <c r="BL164" s="23" t="s">
        <v>142</v>
      </c>
      <c r="BM164" s="23" t="s">
        <v>595</v>
      </c>
    </row>
    <row r="165" spans="2:65" s="1" customFormat="1" ht="48">
      <c r="B165" s="40"/>
      <c r="C165" s="62"/>
      <c r="D165" s="203" t="s">
        <v>144</v>
      </c>
      <c r="E165" s="62"/>
      <c r="F165" s="204" t="s">
        <v>250</v>
      </c>
      <c r="G165" s="62"/>
      <c r="H165" s="62"/>
      <c r="I165" s="162"/>
      <c r="J165" s="62"/>
      <c r="K165" s="62"/>
      <c r="L165" s="60"/>
      <c r="M165" s="205"/>
      <c r="N165" s="41"/>
      <c r="O165" s="41"/>
      <c r="P165" s="41"/>
      <c r="Q165" s="41"/>
      <c r="R165" s="41"/>
      <c r="S165" s="41"/>
      <c r="T165" s="77"/>
      <c r="AT165" s="23" t="s">
        <v>144</v>
      </c>
      <c r="AU165" s="23" t="s">
        <v>86</v>
      </c>
    </row>
    <row r="166" spans="2:65" s="11" customFormat="1" ht="12">
      <c r="B166" s="206"/>
      <c r="C166" s="207"/>
      <c r="D166" s="203" t="s">
        <v>146</v>
      </c>
      <c r="E166" s="208" t="s">
        <v>21</v>
      </c>
      <c r="F166" s="209" t="s">
        <v>251</v>
      </c>
      <c r="G166" s="207"/>
      <c r="H166" s="208" t="s">
        <v>21</v>
      </c>
      <c r="I166" s="210"/>
      <c r="J166" s="207"/>
      <c r="K166" s="207"/>
      <c r="L166" s="211"/>
      <c r="M166" s="212"/>
      <c r="N166" s="213"/>
      <c r="O166" s="213"/>
      <c r="P166" s="213"/>
      <c r="Q166" s="213"/>
      <c r="R166" s="213"/>
      <c r="S166" s="213"/>
      <c r="T166" s="214"/>
      <c r="AT166" s="215" t="s">
        <v>146</v>
      </c>
      <c r="AU166" s="215" t="s">
        <v>86</v>
      </c>
      <c r="AV166" s="11" t="s">
        <v>84</v>
      </c>
      <c r="AW166" s="11" t="s">
        <v>39</v>
      </c>
      <c r="AX166" s="11" t="s">
        <v>76</v>
      </c>
      <c r="AY166" s="215" t="s">
        <v>135</v>
      </c>
    </row>
    <row r="167" spans="2:65" s="12" customFormat="1" ht="12">
      <c r="B167" s="216"/>
      <c r="C167" s="217"/>
      <c r="D167" s="203" t="s">
        <v>146</v>
      </c>
      <c r="E167" s="218" t="s">
        <v>21</v>
      </c>
      <c r="F167" s="219" t="s">
        <v>596</v>
      </c>
      <c r="G167" s="217"/>
      <c r="H167" s="220">
        <v>0.9</v>
      </c>
      <c r="I167" s="221"/>
      <c r="J167" s="217"/>
      <c r="K167" s="217"/>
      <c r="L167" s="222"/>
      <c r="M167" s="223"/>
      <c r="N167" s="224"/>
      <c r="O167" s="224"/>
      <c r="P167" s="224"/>
      <c r="Q167" s="224"/>
      <c r="R167" s="224"/>
      <c r="S167" s="224"/>
      <c r="T167" s="225"/>
      <c r="AT167" s="226" t="s">
        <v>146</v>
      </c>
      <c r="AU167" s="226" t="s">
        <v>86</v>
      </c>
      <c r="AV167" s="12" t="s">
        <v>86</v>
      </c>
      <c r="AW167" s="12" t="s">
        <v>39</v>
      </c>
      <c r="AX167" s="12" t="s">
        <v>84</v>
      </c>
      <c r="AY167" s="226" t="s">
        <v>135</v>
      </c>
    </row>
    <row r="168" spans="2:65" s="10" customFormat="1" ht="29.85" customHeight="1">
      <c r="B168" s="175"/>
      <c r="C168" s="176"/>
      <c r="D168" s="177" t="s">
        <v>75</v>
      </c>
      <c r="E168" s="189" t="s">
        <v>142</v>
      </c>
      <c r="F168" s="189" t="s">
        <v>253</v>
      </c>
      <c r="G168" s="176"/>
      <c r="H168" s="176"/>
      <c r="I168" s="179"/>
      <c r="J168" s="190">
        <f>BK168</f>
        <v>0</v>
      </c>
      <c r="K168" s="176"/>
      <c r="L168" s="181"/>
      <c r="M168" s="182"/>
      <c r="N168" s="183"/>
      <c r="O168" s="183"/>
      <c r="P168" s="184">
        <f>SUM(P169:P172)</f>
        <v>0</v>
      </c>
      <c r="Q168" s="183"/>
      <c r="R168" s="184">
        <f>SUM(R169:R172)</f>
        <v>0</v>
      </c>
      <c r="S168" s="183"/>
      <c r="T168" s="185">
        <f>SUM(T169:T172)</f>
        <v>0</v>
      </c>
      <c r="AR168" s="186" t="s">
        <v>84</v>
      </c>
      <c r="AT168" s="187" t="s">
        <v>75</v>
      </c>
      <c r="AU168" s="187" t="s">
        <v>84</v>
      </c>
      <c r="AY168" s="186" t="s">
        <v>135</v>
      </c>
      <c r="BK168" s="188">
        <f>SUM(BK169:BK172)</f>
        <v>0</v>
      </c>
    </row>
    <row r="169" spans="2:65" s="1" customFormat="1" ht="25.5" customHeight="1">
      <c r="B169" s="40"/>
      <c r="C169" s="191" t="s">
        <v>254</v>
      </c>
      <c r="D169" s="191" t="s">
        <v>137</v>
      </c>
      <c r="E169" s="192" t="s">
        <v>255</v>
      </c>
      <c r="F169" s="193" t="s">
        <v>256</v>
      </c>
      <c r="G169" s="194" t="s">
        <v>140</v>
      </c>
      <c r="H169" s="195">
        <v>113.7</v>
      </c>
      <c r="I169" s="196"/>
      <c r="J169" s="197">
        <f>ROUND(I169*H169,2)</f>
        <v>0</v>
      </c>
      <c r="K169" s="193" t="s">
        <v>141</v>
      </c>
      <c r="L169" s="60"/>
      <c r="M169" s="198" t="s">
        <v>21</v>
      </c>
      <c r="N169" s="199" t="s">
        <v>47</v>
      </c>
      <c r="O169" s="41"/>
      <c r="P169" s="200">
        <f>O169*H169</f>
        <v>0</v>
      </c>
      <c r="Q169" s="200">
        <v>0</v>
      </c>
      <c r="R169" s="200">
        <f>Q169*H169</f>
        <v>0</v>
      </c>
      <c r="S169" s="200">
        <v>0</v>
      </c>
      <c r="T169" s="201">
        <f>S169*H169</f>
        <v>0</v>
      </c>
      <c r="AR169" s="23" t="s">
        <v>142</v>
      </c>
      <c r="AT169" s="23" t="s">
        <v>137</v>
      </c>
      <c r="AU169" s="23" t="s">
        <v>86</v>
      </c>
      <c r="AY169" s="23" t="s">
        <v>135</v>
      </c>
      <c r="BE169" s="202">
        <f>IF(N169="základní",J169,0)</f>
        <v>0</v>
      </c>
      <c r="BF169" s="202">
        <f>IF(N169="snížená",J169,0)</f>
        <v>0</v>
      </c>
      <c r="BG169" s="202">
        <f>IF(N169="zákl. přenesená",J169,0)</f>
        <v>0</v>
      </c>
      <c r="BH169" s="202">
        <f>IF(N169="sníž. přenesená",J169,0)</f>
        <v>0</v>
      </c>
      <c r="BI169" s="202">
        <f>IF(N169="nulová",J169,0)</f>
        <v>0</v>
      </c>
      <c r="BJ169" s="23" t="s">
        <v>84</v>
      </c>
      <c r="BK169" s="202">
        <f>ROUND(I169*H169,2)</f>
        <v>0</v>
      </c>
      <c r="BL169" s="23" t="s">
        <v>142</v>
      </c>
      <c r="BM169" s="23" t="s">
        <v>597</v>
      </c>
    </row>
    <row r="170" spans="2:65" s="1" customFormat="1" ht="132">
      <c r="B170" s="40"/>
      <c r="C170" s="62"/>
      <c r="D170" s="203" t="s">
        <v>144</v>
      </c>
      <c r="E170" s="62"/>
      <c r="F170" s="204" t="s">
        <v>258</v>
      </c>
      <c r="G170" s="62"/>
      <c r="H170" s="62"/>
      <c r="I170" s="162"/>
      <c r="J170" s="62"/>
      <c r="K170" s="62"/>
      <c r="L170" s="60"/>
      <c r="M170" s="205"/>
      <c r="N170" s="41"/>
      <c r="O170" s="41"/>
      <c r="P170" s="41"/>
      <c r="Q170" s="41"/>
      <c r="R170" s="41"/>
      <c r="S170" s="41"/>
      <c r="T170" s="77"/>
      <c r="AT170" s="23" t="s">
        <v>144</v>
      </c>
      <c r="AU170" s="23" t="s">
        <v>86</v>
      </c>
    </row>
    <row r="171" spans="2:65" s="11" customFormat="1" ht="12">
      <c r="B171" s="206"/>
      <c r="C171" s="207"/>
      <c r="D171" s="203" t="s">
        <v>146</v>
      </c>
      <c r="E171" s="208" t="s">
        <v>21</v>
      </c>
      <c r="F171" s="209" t="s">
        <v>259</v>
      </c>
      <c r="G171" s="207"/>
      <c r="H171" s="208" t="s">
        <v>21</v>
      </c>
      <c r="I171" s="210"/>
      <c r="J171" s="207"/>
      <c r="K171" s="207"/>
      <c r="L171" s="211"/>
      <c r="M171" s="212"/>
      <c r="N171" s="213"/>
      <c r="O171" s="213"/>
      <c r="P171" s="213"/>
      <c r="Q171" s="213"/>
      <c r="R171" s="213"/>
      <c r="S171" s="213"/>
      <c r="T171" s="214"/>
      <c r="AT171" s="215" t="s">
        <v>146</v>
      </c>
      <c r="AU171" s="215" t="s">
        <v>86</v>
      </c>
      <c r="AV171" s="11" t="s">
        <v>84</v>
      </c>
      <c r="AW171" s="11" t="s">
        <v>39</v>
      </c>
      <c r="AX171" s="11" t="s">
        <v>76</v>
      </c>
      <c r="AY171" s="215" t="s">
        <v>135</v>
      </c>
    </row>
    <row r="172" spans="2:65" s="12" customFormat="1" ht="12">
      <c r="B172" s="216"/>
      <c r="C172" s="217"/>
      <c r="D172" s="203" t="s">
        <v>146</v>
      </c>
      <c r="E172" s="218" t="s">
        <v>21</v>
      </c>
      <c r="F172" s="219" t="s">
        <v>598</v>
      </c>
      <c r="G172" s="217"/>
      <c r="H172" s="220">
        <v>113.7</v>
      </c>
      <c r="I172" s="221"/>
      <c r="J172" s="217"/>
      <c r="K172" s="217"/>
      <c r="L172" s="222"/>
      <c r="M172" s="223"/>
      <c r="N172" s="224"/>
      <c r="O172" s="224"/>
      <c r="P172" s="224"/>
      <c r="Q172" s="224"/>
      <c r="R172" s="224"/>
      <c r="S172" s="224"/>
      <c r="T172" s="225"/>
      <c r="AT172" s="226" t="s">
        <v>146</v>
      </c>
      <c r="AU172" s="226" t="s">
        <v>86</v>
      </c>
      <c r="AV172" s="12" t="s">
        <v>86</v>
      </c>
      <c r="AW172" s="12" t="s">
        <v>39</v>
      </c>
      <c r="AX172" s="12" t="s">
        <v>84</v>
      </c>
      <c r="AY172" s="226" t="s">
        <v>135</v>
      </c>
    </row>
    <row r="173" spans="2:65" s="10" customFormat="1" ht="29.85" customHeight="1">
      <c r="B173" s="175"/>
      <c r="C173" s="176"/>
      <c r="D173" s="177" t="s">
        <v>75</v>
      </c>
      <c r="E173" s="189" t="s">
        <v>170</v>
      </c>
      <c r="F173" s="189" t="s">
        <v>261</v>
      </c>
      <c r="G173" s="176"/>
      <c r="H173" s="176"/>
      <c r="I173" s="179"/>
      <c r="J173" s="190">
        <f>BK173</f>
        <v>0</v>
      </c>
      <c r="K173" s="176"/>
      <c r="L173" s="181"/>
      <c r="M173" s="182"/>
      <c r="N173" s="183"/>
      <c r="O173" s="183"/>
      <c r="P173" s="184">
        <f>SUM(P174:P190)</f>
        <v>0</v>
      </c>
      <c r="Q173" s="183"/>
      <c r="R173" s="184">
        <f>SUM(R174:R190)</f>
        <v>21.944155000000002</v>
      </c>
      <c r="S173" s="183"/>
      <c r="T173" s="185">
        <f>SUM(T174:T190)</f>
        <v>0</v>
      </c>
      <c r="AR173" s="186" t="s">
        <v>84</v>
      </c>
      <c r="AT173" s="187" t="s">
        <v>75</v>
      </c>
      <c r="AU173" s="187" t="s">
        <v>84</v>
      </c>
      <c r="AY173" s="186" t="s">
        <v>135</v>
      </c>
      <c r="BK173" s="188">
        <f>SUM(BK174:BK190)</f>
        <v>0</v>
      </c>
    </row>
    <row r="174" spans="2:65" s="1" customFormat="1" ht="25.5" customHeight="1">
      <c r="B174" s="40"/>
      <c r="C174" s="191" t="s">
        <v>262</v>
      </c>
      <c r="D174" s="191" t="s">
        <v>137</v>
      </c>
      <c r="E174" s="192" t="s">
        <v>263</v>
      </c>
      <c r="F174" s="193" t="s">
        <v>264</v>
      </c>
      <c r="G174" s="194" t="s">
        <v>140</v>
      </c>
      <c r="H174" s="195">
        <v>609.5</v>
      </c>
      <c r="I174" s="196"/>
      <c r="J174" s="197">
        <f>ROUND(I174*H174,2)</f>
        <v>0</v>
      </c>
      <c r="K174" s="193" t="s">
        <v>141</v>
      </c>
      <c r="L174" s="60"/>
      <c r="M174" s="198" t="s">
        <v>21</v>
      </c>
      <c r="N174" s="199" t="s">
        <v>47</v>
      </c>
      <c r="O174" s="41"/>
      <c r="P174" s="200">
        <f>O174*H174</f>
        <v>0</v>
      </c>
      <c r="Q174" s="200">
        <v>0</v>
      </c>
      <c r="R174" s="200">
        <f>Q174*H174</f>
        <v>0</v>
      </c>
      <c r="S174" s="200">
        <v>0</v>
      </c>
      <c r="T174" s="201">
        <f>S174*H174</f>
        <v>0</v>
      </c>
      <c r="AR174" s="23" t="s">
        <v>142</v>
      </c>
      <c r="AT174" s="23" t="s">
        <v>137</v>
      </c>
      <c r="AU174" s="23" t="s">
        <v>86</v>
      </c>
      <c r="AY174" s="23" t="s">
        <v>135</v>
      </c>
      <c r="BE174" s="202">
        <f>IF(N174="základní",J174,0)</f>
        <v>0</v>
      </c>
      <c r="BF174" s="202">
        <f>IF(N174="snížená",J174,0)</f>
        <v>0</v>
      </c>
      <c r="BG174" s="202">
        <f>IF(N174="zákl. přenesená",J174,0)</f>
        <v>0</v>
      </c>
      <c r="BH174" s="202">
        <f>IF(N174="sníž. přenesená",J174,0)</f>
        <v>0</v>
      </c>
      <c r="BI174" s="202">
        <f>IF(N174="nulová",J174,0)</f>
        <v>0</v>
      </c>
      <c r="BJ174" s="23" t="s">
        <v>84</v>
      </c>
      <c r="BK174" s="202">
        <f>ROUND(I174*H174,2)</f>
        <v>0</v>
      </c>
      <c r="BL174" s="23" t="s">
        <v>142</v>
      </c>
      <c r="BM174" s="23" t="s">
        <v>599</v>
      </c>
    </row>
    <row r="175" spans="2:65" s="11" customFormat="1" ht="12">
      <c r="B175" s="206"/>
      <c r="C175" s="207"/>
      <c r="D175" s="203" t="s">
        <v>146</v>
      </c>
      <c r="E175" s="208" t="s">
        <v>21</v>
      </c>
      <c r="F175" s="209" t="s">
        <v>266</v>
      </c>
      <c r="G175" s="207"/>
      <c r="H175" s="208" t="s">
        <v>21</v>
      </c>
      <c r="I175" s="210"/>
      <c r="J175" s="207"/>
      <c r="K175" s="207"/>
      <c r="L175" s="211"/>
      <c r="M175" s="212"/>
      <c r="N175" s="213"/>
      <c r="O175" s="213"/>
      <c r="P175" s="213"/>
      <c r="Q175" s="213"/>
      <c r="R175" s="213"/>
      <c r="S175" s="213"/>
      <c r="T175" s="214"/>
      <c r="AT175" s="215" t="s">
        <v>146</v>
      </c>
      <c r="AU175" s="215" t="s">
        <v>86</v>
      </c>
      <c r="AV175" s="11" t="s">
        <v>84</v>
      </c>
      <c r="AW175" s="11" t="s">
        <v>39</v>
      </c>
      <c r="AX175" s="11" t="s">
        <v>76</v>
      </c>
      <c r="AY175" s="215" t="s">
        <v>135</v>
      </c>
    </row>
    <row r="176" spans="2:65" s="12" customFormat="1" ht="12">
      <c r="B176" s="216"/>
      <c r="C176" s="217"/>
      <c r="D176" s="203" t="s">
        <v>146</v>
      </c>
      <c r="E176" s="218" t="s">
        <v>21</v>
      </c>
      <c r="F176" s="219" t="s">
        <v>600</v>
      </c>
      <c r="G176" s="217"/>
      <c r="H176" s="220">
        <v>537</v>
      </c>
      <c r="I176" s="221"/>
      <c r="J176" s="217"/>
      <c r="K176" s="217"/>
      <c r="L176" s="222"/>
      <c r="M176" s="223"/>
      <c r="N176" s="224"/>
      <c r="O176" s="224"/>
      <c r="P176" s="224"/>
      <c r="Q176" s="224"/>
      <c r="R176" s="224"/>
      <c r="S176" s="224"/>
      <c r="T176" s="225"/>
      <c r="AT176" s="226" t="s">
        <v>146</v>
      </c>
      <c r="AU176" s="226" t="s">
        <v>86</v>
      </c>
      <c r="AV176" s="12" t="s">
        <v>86</v>
      </c>
      <c r="AW176" s="12" t="s">
        <v>39</v>
      </c>
      <c r="AX176" s="12" t="s">
        <v>76</v>
      </c>
      <c r="AY176" s="226" t="s">
        <v>135</v>
      </c>
    </row>
    <row r="177" spans="2:65" s="12" customFormat="1" ht="12">
      <c r="B177" s="216"/>
      <c r="C177" s="217"/>
      <c r="D177" s="203" t="s">
        <v>146</v>
      </c>
      <c r="E177" s="218" t="s">
        <v>21</v>
      </c>
      <c r="F177" s="219" t="s">
        <v>601</v>
      </c>
      <c r="G177" s="217"/>
      <c r="H177" s="220">
        <v>72.5</v>
      </c>
      <c r="I177" s="221"/>
      <c r="J177" s="217"/>
      <c r="K177" s="217"/>
      <c r="L177" s="222"/>
      <c r="M177" s="223"/>
      <c r="N177" s="224"/>
      <c r="O177" s="224"/>
      <c r="P177" s="224"/>
      <c r="Q177" s="224"/>
      <c r="R177" s="224"/>
      <c r="S177" s="224"/>
      <c r="T177" s="225"/>
      <c r="AT177" s="226" t="s">
        <v>146</v>
      </c>
      <c r="AU177" s="226" t="s">
        <v>86</v>
      </c>
      <c r="AV177" s="12" t="s">
        <v>86</v>
      </c>
      <c r="AW177" s="12" t="s">
        <v>39</v>
      </c>
      <c r="AX177" s="12" t="s">
        <v>76</v>
      </c>
      <c r="AY177" s="226" t="s">
        <v>135</v>
      </c>
    </row>
    <row r="178" spans="2:65" s="13" customFormat="1" ht="12">
      <c r="B178" s="227"/>
      <c r="C178" s="228"/>
      <c r="D178" s="203" t="s">
        <v>146</v>
      </c>
      <c r="E178" s="229" t="s">
        <v>21</v>
      </c>
      <c r="F178" s="230" t="s">
        <v>151</v>
      </c>
      <c r="G178" s="228"/>
      <c r="H178" s="231">
        <v>609.5</v>
      </c>
      <c r="I178" s="232"/>
      <c r="J178" s="228"/>
      <c r="K178" s="228"/>
      <c r="L178" s="233"/>
      <c r="M178" s="234"/>
      <c r="N178" s="235"/>
      <c r="O178" s="235"/>
      <c r="P178" s="235"/>
      <c r="Q178" s="235"/>
      <c r="R178" s="235"/>
      <c r="S178" s="235"/>
      <c r="T178" s="236"/>
      <c r="AT178" s="237" t="s">
        <v>146</v>
      </c>
      <c r="AU178" s="237" t="s">
        <v>86</v>
      </c>
      <c r="AV178" s="13" t="s">
        <v>142</v>
      </c>
      <c r="AW178" s="13" t="s">
        <v>39</v>
      </c>
      <c r="AX178" s="13" t="s">
        <v>84</v>
      </c>
      <c r="AY178" s="237" t="s">
        <v>135</v>
      </c>
    </row>
    <row r="179" spans="2:65" s="1" customFormat="1" ht="25.5" customHeight="1">
      <c r="B179" s="40"/>
      <c r="C179" s="191" t="s">
        <v>268</v>
      </c>
      <c r="D179" s="191" t="s">
        <v>137</v>
      </c>
      <c r="E179" s="192" t="s">
        <v>269</v>
      </c>
      <c r="F179" s="193" t="s">
        <v>270</v>
      </c>
      <c r="G179" s="194" t="s">
        <v>140</v>
      </c>
      <c r="H179" s="195">
        <v>72.5</v>
      </c>
      <c r="I179" s="196"/>
      <c r="J179" s="197">
        <f>ROUND(I179*H179,2)</f>
        <v>0</v>
      </c>
      <c r="K179" s="193" t="s">
        <v>141</v>
      </c>
      <c r="L179" s="60"/>
      <c r="M179" s="198" t="s">
        <v>21</v>
      </c>
      <c r="N179" s="199" t="s">
        <v>47</v>
      </c>
      <c r="O179" s="41"/>
      <c r="P179" s="200">
        <f>O179*H179</f>
        <v>0</v>
      </c>
      <c r="Q179" s="200">
        <v>0.18776000000000001</v>
      </c>
      <c r="R179" s="200">
        <f>Q179*H179</f>
        <v>13.6126</v>
      </c>
      <c r="S179" s="200">
        <v>0</v>
      </c>
      <c r="T179" s="201">
        <f>S179*H179</f>
        <v>0</v>
      </c>
      <c r="AR179" s="23" t="s">
        <v>142</v>
      </c>
      <c r="AT179" s="23" t="s">
        <v>137</v>
      </c>
      <c r="AU179" s="23" t="s">
        <v>86</v>
      </c>
      <c r="AY179" s="23" t="s">
        <v>135</v>
      </c>
      <c r="BE179" s="202">
        <f>IF(N179="základní",J179,0)</f>
        <v>0</v>
      </c>
      <c r="BF179" s="202">
        <f>IF(N179="snížená",J179,0)</f>
        <v>0</v>
      </c>
      <c r="BG179" s="202">
        <f>IF(N179="zákl. přenesená",J179,0)</f>
        <v>0</v>
      </c>
      <c r="BH179" s="202">
        <f>IF(N179="sníž. přenesená",J179,0)</f>
        <v>0</v>
      </c>
      <c r="BI179" s="202">
        <f>IF(N179="nulová",J179,0)</f>
        <v>0</v>
      </c>
      <c r="BJ179" s="23" t="s">
        <v>84</v>
      </c>
      <c r="BK179" s="202">
        <f>ROUND(I179*H179,2)</f>
        <v>0</v>
      </c>
      <c r="BL179" s="23" t="s">
        <v>142</v>
      </c>
      <c r="BM179" s="23" t="s">
        <v>602</v>
      </c>
    </row>
    <row r="180" spans="2:65" s="1" customFormat="1" ht="72">
      <c r="B180" s="40"/>
      <c r="C180" s="62"/>
      <c r="D180" s="203" t="s">
        <v>144</v>
      </c>
      <c r="E180" s="62"/>
      <c r="F180" s="204" t="s">
        <v>272</v>
      </c>
      <c r="G180" s="62"/>
      <c r="H180" s="62"/>
      <c r="I180" s="162"/>
      <c r="J180" s="62"/>
      <c r="K180" s="62"/>
      <c r="L180" s="60"/>
      <c r="M180" s="205"/>
      <c r="N180" s="41"/>
      <c r="O180" s="41"/>
      <c r="P180" s="41"/>
      <c r="Q180" s="41"/>
      <c r="R180" s="41"/>
      <c r="S180" s="41"/>
      <c r="T180" s="77"/>
      <c r="AT180" s="23" t="s">
        <v>144</v>
      </c>
      <c r="AU180" s="23" t="s">
        <v>86</v>
      </c>
    </row>
    <row r="181" spans="2:65" s="11" customFormat="1" ht="12">
      <c r="B181" s="206"/>
      <c r="C181" s="207"/>
      <c r="D181" s="203" t="s">
        <v>146</v>
      </c>
      <c r="E181" s="208" t="s">
        <v>21</v>
      </c>
      <c r="F181" s="209" t="s">
        <v>273</v>
      </c>
      <c r="G181" s="207"/>
      <c r="H181" s="208" t="s">
        <v>21</v>
      </c>
      <c r="I181" s="210"/>
      <c r="J181" s="207"/>
      <c r="K181" s="207"/>
      <c r="L181" s="211"/>
      <c r="M181" s="212"/>
      <c r="N181" s="213"/>
      <c r="O181" s="213"/>
      <c r="P181" s="213"/>
      <c r="Q181" s="213"/>
      <c r="R181" s="213"/>
      <c r="S181" s="213"/>
      <c r="T181" s="214"/>
      <c r="AT181" s="215" t="s">
        <v>146</v>
      </c>
      <c r="AU181" s="215" t="s">
        <v>86</v>
      </c>
      <c r="AV181" s="11" t="s">
        <v>84</v>
      </c>
      <c r="AW181" s="11" t="s">
        <v>39</v>
      </c>
      <c r="AX181" s="11" t="s">
        <v>76</v>
      </c>
      <c r="AY181" s="215" t="s">
        <v>135</v>
      </c>
    </row>
    <row r="182" spans="2:65" s="12" customFormat="1" ht="12">
      <c r="B182" s="216"/>
      <c r="C182" s="217"/>
      <c r="D182" s="203" t="s">
        <v>146</v>
      </c>
      <c r="E182" s="218" t="s">
        <v>21</v>
      </c>
      <c r="F182" s="219" t="s">
        <v>603</v>
      </c>
      <c r="G182" s="217"/>
      <c r="H182" s="220">
        <v>72.5</v>
      </c>
      <c r="I182" s="221"/>
      <c r="J182" s="217"/>
      <c r="K182" s="217"/>
      <c r="L182" s="222"/>
      <c r="M182" s="223"/>
      <c r="N182" s="224"/>
      <c r="O182" s="224"/>
      <c r="P182" s="224"/>
      <c r="Q182" s="224"/>
      <c r="R182" s="224"/>
      <c r="S182" s="224"/>
      <c r="T182" s="225"/>
      <c r="AT182" s="226" t="s">
        <v>146</v>
      </c>
      <c r="AU182" s="226" t="s">
        <v>86</v>
      </c>
      <c r="AV182" s="12" t="s">
        <v>86</v>
      </c>
      <c r="AW182" s="12" t="s">
        <v>39</v>
      </c>
      <c r="AX182" s="12" t="s">
        <v>84</v>
      </c>
      <c r="AY182" s="226" t="s">
        <v>135</v>
      </c>
    </row>
    <row r="183" spans="2:65" s="1" customFormat="1" ht="25.5" customHeight="1">
      <c r="B183" s="40"/>
      <c r="C183" s="191" t="s">
        <v>275</v>
      </c>
      <c r="D183" s="191" t="s">
        <v>137</v>
      </c>
      <c r="E183" s="192" t="s">
        <v>276</v>
      </c>
      <c r="F183" s="193" t="s">
        <v>277</v>
      </c>
      <c r="G183" s="194" t="s">
        <v>140</v>
      </c>
      <c r="H183" s="195">
        <v>268.5</v>
      </c>
      <c r="I183" s="196"/>
      <c r="J183" s="197">
        <f>ROUND(I183*H183,2)</f>
        <v>0</v>
      </c>
      <c r="K183" s="193" t="s">
        <v>141</v>
      </c>
      <c r="L183" s="60"/>
      <c r="M183" s="198" t="s">
        <v>21</v>
      </c>
      <c r="N183" s="199" t="s">
        <v>47</v>
      </c>
      <c r="O183" s="41"/>
      <c r="P183" s="200">
        <f>O183*H183</f>
        <v>0</v>
      </c>
      <c r="Q183" s="200">
        <v>3.1029999999999999E-2</v>
      </c>
      <c r="R183" s="200">
        <f>Q183*H183</f>
        <v>8.3315549999999998</v>
      </c>
      <c r="S183" s="200">
        <v>0</v>
      </c>
      <c r="T183" s="201">
        <f>S183*H183</f>
        <v>0</v>
      </c>
      <c r="AR183" s="23" t="s">
        <v>142</v>
      </c>
      <c r="AT183" s="23" t="s">
        <v>137</v>
      </c>
      <c r="AU183" s="23" t="s">
        <v>86</v>
      </c>
      <c r="AY183" s="23" t="s">
        <v>135</v>
      </c>
      <c r="BE183" s="202">
        <f>IF(N183="základní",J183,0)</f>
        <v>0</v>
      </c>
      <c r="BF183" s="202">
        <f>IF(N183="snížená",J183,0)</f>
        <v>0</v>
      </c>
      <c r="BG183" s="202">
        <f>IF(N183="zákl. přenesená",J183,0)</f>
        <v>0</v>
      </c>
      <c r="BH183" s="202">
        <f>IF(N183="sníž. přenesená",J183,0)</f>
        <v>0</v>
      </c>
      <c r="BI183" s="202">
        <f>IF(N183="nulová",J183,0)</f>
        <v>0</v>
      </c>
      <c r="BJ183" s="23" t="s">
        <v>84</v>
      </c>
      <c r="BK183" s="202">
        <f>ROUND(I183*H183,2)</f>
        <v>0</v>
      </c>
      <c r="BL183" s="23" t="s">
        <v>142</v>
      </c>
      <c r="BM183" s="23" t="s">
        <v>604</v>
      </c>
    </row>
    <row r="184" spans="2:65" s="1" customFormat="1" ht="36">
      <c r="B184" s="40"/>
      <c r="C184" s="62"/>
      <c r="D184" s="203" t="s">
        <v>144</v>
      </c>
      <c r="E184" s="62"/>
      <c r="F184" s="204" t="s">
        <v>279</v>
      </c>
      <c r="G184" s="62"/>
      <c r="H184" s="62"/>
      <c r="I184" s="162"/>
      <c r="J184" s="62"/>
      <c r="K184" s="62"/>
      <c r="L184" s="60"/>
      <c r="M184" s="205"/>
      <c r="N184" s="41"/>
      <c r="O184" s="41"/>
      <c r="P184" s="41"/>
      <c r="Q184" s="41"/>
      <c r="R184" s="41"/>
      <c r="S184" s="41"/>
      <c r="T184" s="77"/>
      <c r="AT184" s="23" t="s">
        <v>144</v>
      </c>
      <c r="AU184" s="23" t="s">
        <v>86</v>
      </c>
    </row>
    <row r="185" spans="2:65" s="11" customFormat="1" ht="12">
      <c r="B185" s="206"/>
      <c r="C185" s="207"/>
      <c r="D185" s="203" t="s">
        <v>146</v>
      </c>
      <c r="E185" s="208" t="s">
        <v>21</v>
      </c>
      <c r="F185" s="209" t="s">
        <v>280</v>
      </c>
      <c r="G185" s="207"/>
      <c r="H185" s="208" t="s">
        <v>21</v>
      </c>
      <c r="I185" s="210"/>
      <c r="J185" s="207"/>
      <c r="K185" s="207"/>
      <c r="L185" s="211"/>
      <c r="M185" s="212"/>
      <c r="N185" s="213"/>
      <c r="O185" s="213"/>
      <c r="P185" s="213"/>
      <c r="Q185" s="213"/>
      <c r="R185" s="213"/>
      <c r="S185" s="213"/>
      <c r="T185" s="214"/>
      <c r="AT185" s="215" t="s">
        <v>146</v>
      </c>
      <c r="AU185" s="215" t="s">
        <v>86</v>
      </c>
      <c r="AV185" s="11" t="s">
        <v>84</v>
      </c>
      <c r="AW185" s="11" t="s">
        <v>39</v>
      </c>
      <c r="AX185" s="11" t="s">
        <v>76</v>
      </c>
      <c r="AY185" s="215" t="s">
        <v>135</v>
      </c>
    </row>
    <row r="186" spans="2:65" s="12" customFormat="1" ht="12">
      <c r="B186" s="216"/>
      <c r="C186" s="217"/>
      <c r="D186" s="203" t="s">
        <v>146</v>
      </c>
      <c r="E186" s="218" t="s">
        <v>21</v>
      </c>
      <c r="F186" s="219" t="s">
        <v>605</v>
      </c>
      <c r="G186" s="217"/>
      <c r="H186" s="220">
        <v>268.5</v>
      </c>
      <c r="I186" s="221"/>
      <c r="J186" s="217"/>
      <c r="K186" s="217"/>
      <c r="L186" s="222"/>
      <c r="M186" s="223"/>
      <c r="N186" s="224"/>
      <c r="O186" s="224"/>
      <c r="P186" s="224"/>
      <c r="Q186" s="224"/>
      <c r="R186" s="224"/>
      <c r="S186" s="224"/>
      <c r="T186" s="225"/>
      <c r="AT186" s="226" t="s">
        <v>146</v>
      </c>
      <c r="AU186" s="226" t="s">
        <v>86</v>
      </c>
      <c r="AV186" s="12" t="s">
        <v>86</v>
      </c>
      <c r="AW186" s="12" t="s">
        <v>39</v>
      </c>
      <c r="AX186" s="12" t="s">
        <v>84</v>
      </c>
      <c r="AY186" s="226" t="s">
        <v>135</v>
      </c>
    </row>
    <row r="187" spans="2:65" s="1" customFormat="1" ht="38.25" customHeight="1">
      <c r="B187" s="40"/>
      <c r="C187" s="191" t="s">
        <v>9</v>
      </c>
      <c r="D187" s="191" t="s">
        <v>137</v>
      </c>
      <c r="E187" s="192" t="s">
        <v>282</v>
      </c>
      <c r="F187" s="193" t="s">
        <v>283</v>
      </c>
      <c r="G187" s="194" t="s">
        <v>140</v>
      </c>
      <c r="H187" s="195">
        <v>268.5</v>
      </c>
      <c r="I187" s="196"/>
      <c r="J187" s="197">
        <f>ROUND(I187*H187,2)</f>
        <v>0</v>
      </c>
      <c r="K187" s="193" t="s">
        <v>141</v>
      </c>
      <c r="L187" s="60"/>
      <c r="M187" s="198" t="s">
        <v>21</v>
      </c>
      <c r="N187" s="199" t="s">
        <v>47</v>
      </c>
      <c r="O187" s="41"/>
      <c r="P187" s="200">
        <f>O187*H187</f>
        <v>0</v>
      </c>
      <c r="Q187" s="200">
        <v>0</v>
      </c>
      <c r="R187" s="200">
        <f>Q187*H187</f>
        <v>0</v>
      </c>
      <c r="S187" s="200">
        <v>0</v>
      </c>
      <c r="T187" s="201">
        <f>S187*H187</f>
        <v>0</v>
      </c>
      <c r="AR187" s="23" t="s">
        <v>142</v>
      </c>
      <c r="AT187" s="23" t="s">
        <v>137</v>
      </c>
      <c r="AU187" s="23" t="s">
        <v>86</v>
      </c>
      <c r="AY187" s="23" t="s">
        <v>135</v>
      </c>
      <c r="BE187" s="202">
        <f>IF(N187="základní",J187,0)</f>
        <v>0</v>
      </c>
      <c r="BF187" s="202">
        <f>IF(N187="snížená",J187,0)</f>
        <v>0</v>
      </c>
      <c r="BG187" s="202">
        <f>IF(N187="zákl. přenesená",J187,0)</f>
        <v>0</v>
      </c>
      <c r="BH187" s="202">
        <f>IF(N187="sníž. přenesená",J187,0)</f>
        <v>0</v>
      </c>
      <c r="BI187" s="202">
        <f>IF(N187="nulová",J187,0)</f>
        <v>0</v>
      </c>
      <c r="BJ187" s="23" t="s">
        <v>84</v>
      </c>
      <c r="BK187" s="202">
        <f>ROUND(I187*H187,2)</f>
        <v>0</v>
      </c>
      <c r="BL187" s="23" t="s">
        <v>142</v>
      </c>
      <c r="BM187" s="23" t="s">
        <v>606</v>
      </c>
    </row>
    <row r="188" spans="2:65" s="1" customFormat="1" ht="24">
      <c r="B188" s="40"/>
      <c r="C188" s="62"/>
      <c r="D188" s="203" t="s">
        <v>144</v>
      </c>
      <c r="E188" s="62"/>
      <c r="F188" s="204" t="s">
        <v>285</v>
      </c>
      <c r="G188" s="62"/>
      <c r="H188" s="62"/>
      <c r="I188" s="162"/>
      <c r="J188" s="62"/>
      <c r="K188" s="62"/>
      <c r="L188" s="60"/>
      <c r="M188" s="205"/>
      <c r="N188" s="41"/>
      <c r="O188" s="41"/>
      <c r="P188" s="41"/>
      <c r="Q188" s="41"/>
      <c r="R188" s="41"/>
      <c r="S188" s="41"/>
      <c r="T188" s="77"/>
      <c r="AT188" s="23" t="s">
        <v>144</v>
      </c>
      <c r="AU188" s="23" t="s">
        <v>86</v>
      </c>
    </row>
    <row r="189" spans="2:65" s="11" customFormat="1" ht="12">
      <c r="B189" s="206"/>
      <c r="C189" s="207"/>
      <c r="D189" s="203" t="s">
        <v>146</v>
      </c>
      <c r="E189" s="208" t="s">
        <v>21</v>
      </c>
      <c r="F189" s="209" t="s">
        <v>280</v>
      </c>
      <c r="G189" s="207"/>
      <c r="H189" s="208" t="s">
        <v>21</v>
      </c>
      <c r="I189" s="210"/>
      <c r="J189" s="207"/>
      <c r="K189" s="207"/>
      <c r="L189" s="211"/>
      <c r="M189" s="212"/>
      <c r="N189" s="213"/>
      <c r="O189" s="213"/>
      <c r="P189" s="213"/>
      <c r="Q189" s="213"/>
      <c r="R189" s="213"/>
      <c r="S189" s="213"/>
      <c r="T189" s="214"/>
      <c r="AT189" s="215" t="s">
        <v>146</v>
      </c>
      <c r="AU189" s="215" t="s">
        <v>86</v>
      </c>
      <c r="AV189" s="11" t="s">
        <v>84</v>
      </c>
      <c r="AW189" s="11" t="s">
        <v>39</v>
      </c>
      <c r="AX189" s="11" t="s">
        <v>76</v>
      </c>
      <c r="AY189" s="215" t="s">
        <v>135</v>
      </c>
    </row>
    <row r="190" spans="2:65" s="12" customFormat="1" ht="12">
      <c r="B190" s="216"/>
      <c r="C190" s="217"/>
      <c r="D190" s="203" t="s">
        <v>146</v>
      </c>
      <c r="E190" s="218" t="s">
        <v>21</v>
      </c>
      <c r="F190" s="219" t="s">
        <v>605</v>
      </c>
      <c r="G190" s="217"/>
      <c r="H190" s="220">
        <v>268.5</v>
      </c>
      <c r="I190" s="221"/>
      <c r="J190" s="217"/>
      <c r="K190" s="217"/>
      <c r="L190" s="222"/>
      <c r="M190" s="223"/>
      <c r="N190" s="224"/>
      <c r="O190" s="224"/>
      <c r="P190" s="224"/>
      <c r="Q190" s="224"/>
      <c r="R190" s="224"/>
      <c r="S190" s="224"/>
      <c r="T190" s="225"/>
      <c r="AT190" s="226" t="s">
        <v>146</v>
      </c>
      <c r="AU190" s="226" t="s">
        <v>86</v>
      </c>
      <c r="AV190" s="12" t="s">
        <v>86</v>
      </c>
      <c r="AW190" s="12" t="s">
        <v>39</v>
      </c>
      <c r="AX190" s="12" t="s">
        <v>84</v>
      </c>
      <c r="AY190" s="226" t="s">
        <v>135</v>
      </c>
    </row>
    <row r="191" spans="2:65" s="10" customFormat="1" ht="29.85" customHeight="1">
      <c r="B191" s="175"/>
      <c r="C191" s="176"/>
      <c r="D191" s="177" t="s">
        <v>75</v>
      </c>
      <c r="E191" s="189" t="s">
        <v>175</v>
      </c>
      <c r="F191" s="189" t="s">
        <v>286</v>
      </c>
      <c r="G191" s="176"/>
      <c r="H191" s="176"/>
      <c r="I191" s="179"/>
      <c r="J191" s="190">
        <f>BK191</f>
        <v>0</v>
      </c>
      <c r="K191" s="176"/>
      <c r="L191" s="181"/>
      <c r="M191" s="182"/>
      <c r="N191" s="183"/>
      <c r="O191" s="183"/>
      <c r="P191" s="184">
        <f>SUM(P192:P195)</f>
        <v>0</v>
      </c>
      <c r="Q191" s="183"/>
      <c r="R191" s="184">
        <f>SUM(R192:R195)</f>
        <v>0.77315999999999996</v>
      </c>
      <c r="S191" s="183"/>
      <c r="T191" s="185">
        <f>SUM(T192:T195)</f>
        <v>0</v>
      </c>
      <c r="AR191" s="186" t="s">
        <v>84</v>
      </c>
      <c r="AT191" s="187" t="s">
        <v>75</v>
      </c>
      <c r="AU191" s="187" t="s">
        <v>84</v>
      </c>
      <c r="AY191" s="186" t="s">
        <v>135</v>
      </c>
      <c r="BK191" s="188">
        <f>SUM(BK192:BK195)</f>
        <v>0</v>
      </c>
    </row>
    <row r="192" spans="2:65" s="1" customFormat="1" ht="25.5" customHeight="1">
      <c r="B192" s="40"/>
      <c r="C192" s="191" t="s">
        <v>287</v>
      </c>
      <c r="D192" s="191" t="s">
        <v>137</v>
      </c>
      <c r="E192" s="192" t="s">
        <v>288</v>
      </c>
      <c r="F192" s="193" t="s">
        <v>289</v>
      </c>
      <c r="G192" s="194" t="s">
        <v>140</v>
      </c>
      <c r="H192" s="195">
        <v>22.74</v>
      </c>
      <c r="I192" s="196"/>
      <c r="J192" s="197">
        <f>ROUND(I192*H192,2)</f>
        <v>0</v>
      </c>
      <c r="K192" s="193" t="s">
        <v>141</v>
      </c>
      <c r="L192" s="60"/>
      <c r="M192" s="198" t="s">
        <v>21</v>
      </c>
      <c r="N192" s="199" t="s">
        <v>47</v>
      </c>
      <c r="O192" s="41"/>
      <c r="P192" s="200">
        <f>O192*H192</f>
        <v>0</v>
      </c>
      <c r="Q192" s="200">
        <v>3.4000000000000002E-2</v>
      </c>
      <c r="R192" s="200">
        <f>Q192*H192</f>
        <v>0.77315999999999996</v>
      </c>
      <c r="S192" s="200">
        <v>0</v>
      </c>
      <c r="T192" s="201">
        <f>S192*H192</f>
        <v>0</v>
      </c>
      <c r="AR192" s="23" t="s">
        <v>142</v>
      </c>
      <c r="AT192" s="23" t="s">
        <v>137</v>
      </c>
      <c r="AU192" s="23" t="s">
        <v>86</v>
      </c>
      <c r="AY192" s="23" t="s">
        <v>135</v>
      </c>
      <c r="BE192" s="202">
        <f>IF(N192="základní",J192,0)</f>
        <v>0</v>
      </c>
      <c r="BF192" s="202">
        <f>IF(N192="snížená",J192,0)</f>
        <v>0</v>
      </c>
      <c r="BG192" s="202">
        <f>IF(N192="zákl. přenesená",J192,0)</f>
        <v>0</v>
      </c>
      <c r="BH192" s="202">
        <f>IF(N192="sníž. přenesená",J192,0)</f>
        <v>0</v>
      </c>
      <c r="BI192" s="202">
        <f>IF(N192="nulová",J192,0)</f>
        <v>0</v>
      </c>
      <c r="BJ192" s="23" t="s">
        <v>84</v>
      </c>
      <c r="BK192" s="202">
        <f>ROUND(I192*H192,2)</f>
        <v>0</v>
      </c>
      <c r="BL192" s="23" t="s">
        <v>142</v>
      </c>
      <c r="BM192" s="23" t="s">
        <v>607</v>
      </c>
    </row>
    <row r="193" spans="2:65" s="1" customFormat="1" ht="72">
      <c r="B193" s="40"/>
      <c r="C193" s="62"/>
      <c r="D193" s="203" t="s">
        <v>144</v>
      </c>
      <c r="E193" s="62"/>
      <c r="F193" s="204" t="s">
        <v>291</v>
      </c>
      <c r="G193" s="62"/>
      <c r="H193" s="62"/>
      <c r="I193" s="162"/>
      <c r="J193" s="62"/>
      <c r="K193" s="62"/>
      <c r="L193" s="60"/>
      <c r="M193" s="205"/>
      <c r="N193" s="41"/>
      <c r="O193" s="41"/>
      <c r="P193" s="41"/>
      <c r="Q193" s="41"/>
      <c r="R193" s="41"/>
      <c r="S193" s="41"/>
      <c r="T193" s="77"/>
      <c r="AT193" s="23" t="s">
        <v>144</v>
      </c>
      <c r="AU193" s="23" t="s">
        <v>86</v>
      </c>
    </row>
    <row r="194" spans="2:65" s="11" customFormat="1" ht="12">
      <c r="B194" s="206"/>
      <c r="C194" s="207"/>
      <c r="D194" s="203" t="s">
        <v>146</v>
      </c>
      <c r="E194" s="208" t="s">
        <v>21</v>
      </c>
      <c r="F194" s="209" t="s">
        <v>292</v>
      </c>
      <c r="G194" s="207"/>
      <c r="H194" s="208" t="s">
        <v>21</v>
      </c>
      <c r="I194" s="210"/>
      <c r="J194" s="207"/>
      <c r="K194" s="207"/>
      <c r="L194" s="211"/>
      <c r="M194" s="212"/>
      <c r="N194" s="213"/>
      <c r="O194" s="213"/>
      <c r="P194" s="213"/>
      <c r="Q194" s="213"/>
      <c r="R194" s="213"/>
      <c r="S194" s="213"/>
      <c r="T194" s="214"/>
      <c r="AT194" s="215" t="s">
        <v>146</v>
      </c>
      <c r="AU194" s="215" t="s">
        <v>86</v>
      </c>
      <c r="AV194" s="11" t="s">
        <v>84</v>
      </c>
      <c r="AW194" s="11" t="s">
        <v>39</v>
      </c>
      <c r="AX194" s="11" t="s">
        <v>76</v>
      </c>
      <c r="AY194" s="215" t="s">
        <v>135</v>
      </c>
    </row>
    <row r="195" spans="2:65" s="12" customFormat="1" ht="12">
      <c r="B195" s="216"/>
      <c r="C195" s="217"/>
      <c r="D195" s="203" t="s">
        <v>146</v>
      </c>
      <c r="E195" s="218" t="s">
        <v>21</v>
      </c>
      <c r="F195" s="219" t="s">
        <v>608</v>
      </c>
      <c r="G195" s="217"/>
      <c r="H195" s="220">
        <v>22.74</v>
      </c>
      <c r="I195" s="221"/>
      <c r="J195" s="217"/>
      <c r="K195" s="217"/>
      <c r="L195" s="222"/>
      <c r="M195" s="223"/>
      <c r="N195" s="224"/>
      <c r="O195" s="224"/>
      <c r="P195" s="224"/>
      <c r="Q195" s="224"/>
      <c r="R195" s="224"/>
      <c r="S195" s="224"/>
      <c r="T195" s="225"/>
      <c r="AT195" s="226" t="s">
        <v>146</v>
      </c>
      <c r="AU195" s="226" t="s">
        <v>86</v>
      </c>
      <c r="AV195" s="12" t="s">
        <v>86</v>
      </c>
      <c r="AW195" s="12" t="s">
        <v>39</v>
      </c>
      <c r="AX195" s="12" t="s">
        <v>84</v>
      </c>
      <c r="AY195" s="226" t="s">
        <v>135</v>
      </c>
    </row>
    <row r="196" spans="2:65" s="10" customFormat="1" ht="29.85" customHeight="1">
      <c r="B196" s="175"/>
      <c r="C196" s="176"/>
      <c r="D196" s="177" t="s">
        <v>75</v>
      </c>
      <c r="E196" s="189" t="s">
        <v>190</v>
      </c>
      <c r="F196" s="189" t="s">
        <v>296</v>
      </c>
      <c r="G196" s="176"/>
      <c r="H196" s="176"/>
      <c r="I196" s="179"/>
      <c r="J196" s="190">
        <f>BK196</f>
        <v>0</v>
      </c>
      <c r="K196" s="176"/>
      <c r="L196" s="181"/>
      <c r="M196" s="182"/>
      <c r="N196" s="183"/>
      <c r="O196" s="183"/>
      <c r="P196" s="184">
        <f>SUM(P197:P201)</f>
        <v>0</v>
      </c>
      <c r="Q196" s="183"/>
      <c r="R196" s="184">
        <f>SUM(R197:R201)</f>
        <v>1.3311000000000002E-2</v>
      </c>
      <c r="S196" s="183"/>
      <c r="T196" s="185">
        <f>SUM(T197:T201)</f>
        <v>0</v>
      </c>
      <c r="AR196" s="186" t="s">
        <v>84</v>
      </c>
      <c r="AT196" s="187" t="s">
        <v>75</v>
      </c>
      <c r="AU196" s="187" t="s">
        <v>84</v>
      </c>
      <c r="AY196" s="186" t="s">
        <v>135</v>
      </c>
      <c r="BK196" s="188">
        <f>SUM(BK197:BK201)</f>
        <v>0</v>
      </c>
    </row>
    <row r="197" spans="2:65" s="1" customFormat="1" ht="25.5" customHeight="1">
      <c r="B197" s="40"/>
      <c r="C197" s="191" t="s">
        <v>297</v>
      </c>
      <c r="D197" s="191" t="s">
        <v>137</v>
      </c>
      <c r="E197" s="192" t="s">
        <v>298</v>
      </c>
      <c r="F197" s="193" t="s">
        <v>299</v>
      </c>
      <c r="G197" s="194" t="s">
        <v>234</v>
      </c>
      <c r="H197" s="195">
        <v>5.0999999999999996</v>
      </c>
      <c r="I197" s="196"/>
      <c r="J197" s="197">
        <f>ROUND(I197*H197,2)</f>
        <v>0</v>
      </c>
      <c r="K197" s="193" t="s">
        <v>141</v>
      </c>
      <c r="L197" s="60"/>
      <c r="M197" s="198" t="s">
        <v>21</v>
      </c>
      <c r="N197" s="199" t="s">
        <v>47</v>
      </c>
      <c r="O197" s="41"/>
      <c r="P197" s="200">
        <f>O197*H197</f>
        <v>0</v>
      </c>
      <c r="Q197" s="200">
        <v>1.0000000000000001E-5</v>
      </c>
      <c r="R197" s="200">
        <f>Q197*H197</f>
        <v>5.1E-5</v>
      </c>
      <c r="S197" s="200">
        <v>0</v>
      </c>
      <c r="T197" s="201">
        <f>S197*H197</f>
        <v>0</v>
      </c>
      <c r="AR197" s="23" t="s">
        <v>142</v>
      </c>
      <c r="AT197" s="23" t="s">
        <v>137</v>
      </c>
      <c r="AU197" s="23" t="s">
        <v>86</v>
      </c>
      <c r="AY197" s="23" t="s">
        <v>135</v>
      </c>
      <c r="BE197" s="202">
        <f>IF(N197="základní",J197,0)</f>
        <v>0</v>
      </c>
      <c r="BF197" s="202">
        <f>IF(N197="snížená",J197,0)</f>
        <v>0</v>
      </c>
      <c r="BG197" s="202">
        <f>IF(N197="zákl. přenesená",J197,0)</f>
        <v>0</v>
      </c>
      <c r="BH197" s="202">
        <f>IF(N197="sníž. přenesená",J197,0)</f>
        <v>0</v>
      </c>
      <c r="BI197" s="202">
        <f>IF(N197="nulová",J197,0)</f>
        <v>0</v>
      </c>
      <c r="BJ197" s="23" t="s">
        <v>84</v>
      </c>
      <c r="BK197" s="202">
        <f>ROUND(I197*H197,2)</f>
        <v>0</v>
      </c>
      <c r="BL197" s="23" t="s">
        <v>142</v>
      </c>
      <c r="BM197" s="23" t="s">
        <v>609</v>
      </c>
    </row>
    <row r="198" spans="2:65" s="1" customFormat="1" ht="96">
      <c r="B198" s="40"/>
      <c r="C198" s="62"/>
      <c r="D198" s="203" t="s">
        <v>144</v>
      </c>
      <c r="E198" s="62"/>
      <c r="F198" s="204" t="s">
        <v>301</v>
      </c>
      <c r="G198" s="62"/>
      <c r="H198" s="62"/>
      <c r="I198" s="162"/>
      <c r="J198" s="62"/>
      <c r="K198" s="62"/>
      <c r="L198" s="60"/>
      <c r="M198" s="205"/>
      <c r="N198" s="41"/>
      <c r="O198" s="41"/>
      <c r="P198" s="41"/>
      <c r="Q198" s="41"/>
      <c r="R198" s="41"/>
      <c r="S198" s="41"/>
      <c r="T198" s="77"/>
      <c r="AT198" s="23" t="s">
        <v>144</v>
      </c>
      <c r="AU198" s="23" t="s">
        <v>86</v>
      </c>
    </row>
    <row r="199" spans="2:65" s="11" customFormat="1" ht="12">
      <c r="B199" s="206"/>
      <c r="C199" s="207"/>
      <c r="D199" s="203" t="s">
        <v>146</v>
      </c>
      <c r="E199" s="208" t="s">
        <v>21</v>
      </c>
      <c r="F199" s="209" t="s">
        <v>302</v>
      </c>
      <c r="G199" s="207"/>
      <c r="H199" s="208" t="s">
        <v>21</v>
      </c>
      <c r="I199" s="210"/>
      <c r="J199" s="207"/>
      <c r="K199" s="207"/>
      <c r="L199" s="211"/>
      <c r="M199" s="212"/>
      <c r="N199" s="213"/>
      <c r="O199" s="213"/>
      <c r="P199" s="213"/>
      <c r="Q199" s="213"/>
      <c r="R199" s="213"/>
      <c r="S199" s="213"/>
      <c r="T199" s="214"/>
      <c r="AT199" s="215" t="s">
        <v>146</v>
      </c>
      <c r="AU199" s="215" t="s">
        <v>86</v>
      </c>
      <c r="AV199" s="11" t="s">
        <v>84</v>
      </c>
      <c r="AW199" s="11" t="s">
        <v>39</v>
      </c>
      <c r="AX199" s="11" t="s">
        <v>76</v>
      </c>
      <c r="AY199" s="215" t="s">
        <v>135</v>
      </c>
    </row>
    <row r="200" spans="2:65" s="12" customFormat="1" ht="12">
      <c r="B200" s="216"/>
      <c r="C200" s="217"/>
      <c r="D200" s="203" t="s">
        <v>146</v>
      </c>
      <c r="E200" s="218" t="s">
        <v>21</v>
      </c>
      <c r="F200" s="219" t="s">
        <v>610</v>
      </c>
      <c r="G200" s="217"/>
      <c r="H200" s="220">
        <v>5.0999999999999996</v>
      </c>
      <c r="I200" s="221"/>
      <c r="J200" s="217"/>
      <c r="K200" s="217"/>
      <c r="L200" s="222"/>
      <c r="M200" s="223"/>
      <c r="N200" s="224"/>
      <c r="O200" s="224"/>
      <c r="P200" s="224"/>
      <c r="Q200" s="224"/>
      <c r="R200" s="224"/>
      <c r="S200" s="224"/>
      <c r="T200" s="225"/>
      <c r="AT200" s="226" t="s">
        <v>146</v>
      </c>
      <c r="AU200" s="226" t="s">
        <v>86</v>
      </c>
      <c r="AV200" s="12" t="s">
        <v>86</v>
      </c>
      <c r="AW200" s="12" t="s">
        <v>39</v>
      </c>
      <c r="AX200" s="12" t="s">
        <v>84</v>
      </c>
      <c r="AY200" s="226" t="s">
        <v>135</v>
      </c>
    </row>
    <row r="201" spans="2:65" s="1" customFormat="1" ht="16.5" customHeight="1">
      <c r="B201" s="40"/>
      <c r="C201" s="238" t="s">
        <v>304</v>
      </c>
      <c r="D201" s="238" t="s">
        <v>198</v>
      </c>
      <c r="E201" s="239" t="s">
        <v>305</v>
      </c>
      <c r="F201" s="240" t="s">
        <v>306</v>
      </c>
      <c r="G201" s="241" t="s">
        <v>307</v>
      </c>
      <c r="H201" s="242">
        <v>3</v>
      </c>
      <c r="I201" s="243"/>
      <c r="J201" s="244">
        <f>ROUND(I201*H201,2)</f>
        <v>0</v>
      </c>
      <c r="K201" s="240" t="s">
        <v>141</v>
      </c>
      <c r="L201" s="245"/>
      <c r="M201" s="246" t="s">
        <v>21</v>
      </c>
      <c r="N201" s="247" t="s">
        <v>47</v>
      </c>
      <c r="O201" s="41"/>
      <c r="P201" s="200">
        <f>O201*H201</f>
        <v>0</v>
      </c>
      <c r="Q201" s="200">
        <v>4.4200000000000003E-3</v>
      </c>
      <c r="R201" s="200">
        <f>Q201*H201</f>
        <v>1.3260000000000001E-2</v>
      </c>
      <c r="S201" s="200">
        <v>0</v>
      </c>
      <c r="T201" s="201">
        <f>S201*H201</f>
        <v>0</v>
      </c>
      <c r="AR201" s="23" t="s">
        <v>190</v>
      </c>
      <c r="AT201" s="23" t="s">
        <v>198</v>
      </c>
      <c r="AU201" s="23" t="s">
        <v>86</v>
      </c>
      <c r="AY201" s="23" t="s">
        <v>135</v>
      </c>
      <c r="BE201" s="202">
        <f>IF(N201="základní",J201,0)</f>
        <v>0</v>
      </c>
      <c r="BF201" s="202">
        <f>IF(N201="snížená",J201,0)</f>
        <v>0</v>
      </c>
      <c r="BG201" s="202">
        <f>IF(N201="zákl. přenesená",J201,0)</f>
        <v>0</v>
      </c>
      <c r="BH201" s="202">
        <f>IF(N201="sníž. přenesená",J201,0)</f>
        <v>0</v>
      </c>
      <c r="BI201" s="202">
        <f>IF(N201="nulová",J201,0)</f>
        <v>0</v>
      </c>
      <c r="BJ201" s="23" t="s">
        <v>84</v>
      </c>
      <c r="BK201" s="202">
        <f>ROUND(I201*H201,2)</f>
        <v>0</v>
      </c>
      <c r="BL201" s="23" t="s">
        <v>142</v>
      </c>
      <c r="BM201" s="23" t="s">
        <v>611</v>
      </c>
    </row>
    <row r="202" spans="2:65" s="10" customFormat="1" ht="29.85" customHeight="1">
      <c r="B202" s="175"/>
      <c r="C202" s="176"/>
      <c r="D202" s="177" t="s">
        <v>75</v>
      </c>
      <c r="E202" s="189" t="s">
        <v>197</v>
      </c>
      <c r="F202" s="189" t="s">
        <v>309</v>
      </c>
      <c r="G202" s="176"/>
      <c r="H202" s="176"/>
      <c r="I202" s="179"/>
      <c r="J202" s="190">
        <f>BK202</f>
        <v>0</v>
      </c>
      <c r="K202" s="176"/>
      <c r="L202" s="181"/>
      <c r="M202" s="182"/>
      <c r="N202" s="183"/>
      <c r="O202" s="183"/>
      <c r="P202" s="184">
        <f>SUM(P203:P250)</f>
        <v>0</v>
      </c>
      <c r="Q202" s="183"/>
      <c r="R202" s="184">
        <f>SUM(R203:R250)</f>
        <v>6.2737569999999998</v>
      </c>
      <c r="S202" s="183"/>
      <c r="T202" s="185">
        <f>SUM(T203:T250)</f>
        <v>64.84711999999999</v>
      </c>
      <c r="AR202" s="186" t="s">
        <v>84</v>
      </c>
      <c r="AT202" s="187" t="s">
        <v>75</v>
      </c>
      <c r="AU202" s="187" t="s">
        <v>84</v>
      </c>
      <c r="AY202" s="186" t="s">
        <v>135</v>
      </c>
      <c r="BK202" s="188">
        <f>SUM(BK203:BK250)</f>
        <v>0</v>
      </c>
    </row>
    <row r="203" spans="2:65" s="1" customFormat="1" ht="25.5" customHeight="1">
      <c r="B203" s="40"/>
      <c r="C203" s="191" t="s">
        <v>310</v>
      </c>
      <c r="D203" s="191" t="s">
        <v>137</v>
      </c>
      <c r="E203" s="192" t="s">
        <v>311</v>
      </c>
      <c r="F203" s="193" t="s">
        <v>312</v>
      </c>
      <c r="G203" s="194" t="s">
        <v>307</v>
      </c>
      <c r="H203" s="195">
        <v>6</v>
      </c>
      <c r="I203" s="196"/>
      <c r="J203" s="197">
        <f>ROUND(I203*H203,2)</f>
        <v>0</v>
      </c>
      <c r="K203" s="193" t="s">
        <v>141</v>
      </c>
      <c r="L203" s="60"/>
      <c r="M203" s="198" t="s">
        <v>21</v>
      </c>
      <c r="N203" s="199" t="s">
        <v>47</v>
      </c>
      <c r="O203" s="41"/>
      <c r="P203" s="200">
        <f>O203*H203</f>
        <v>0</v>
      </c>
      <c r="Q203" s="200">
        <v>0</v>
      </c>
      <c r="R203" s="200">
        <f>Q203*H203</f>
        <v>0</v>
      </c>
      <c r="S203" s="200">
        <v>0</v>
      </c>
      <c r="T203" s="201">
        <f>S203*H203</f>
        <v>0</v>
      </c>
      <c r="AR203" s="23" t="s">
        <v>142</v>
      </c>
      <c r="AT203" s="23" t="s">
        <v>137</v>
      </c>
      <c r="AU203" s="23" t="s">
        <v>86</v>
      </c>
      <c r="AY203" s="23" t="s">
        <v>135</v>
      </c>
      <c r="BE203" s="202">
        <f>IF(N203="základní",J203,0)</f>
        <v>0</v>
      </c>
      <c r="BF203" s="202">
        <f>IF(N203="snížená",J203,0)</f>
        <v>0</v>
      </c>
      <c r="BG203" s="202">
        <f>IF(N203="zákl. přenesená",J203,0)</f>
        <v>0</v>
      </c>
      <c r="BH203" s="202">
        <f>IF(N203="sníž. přenesená",J203,0)</f>
        <v>0</v>
      </c>
      <c r="BI203" s="202">
        <f>IF(N203="nulová",J203,0)</f>
        <v>0</v>
      </c>
      <c r="BJ203" s="23" t="s">
        <v>84</v>
      </c>
      <c r="BK203" s="202">
        <f>ROUND(I203*H203,2)</f>
        <v>0</v>
      </c>
      <c r="BL203" s="23" t="s">
        <v>142</v>
      </c>
      <c r="BM203" s="23" t="s">
        <v>612</v>
      </c>
    </row>
    <row r="204" spans="2:65" s="1" customFormat="1" ht="36">
      <c r="B204" s="40"/>
      <c r="C204" s="62"/>
      <c r="D204" s="203" t="s">
        <v>144</v>
      </c>
      <c r="E204" s="62"/>
      <c r="F204" s="204" t="s">
        <v>314</v>
      </c>
      <c r="G204" s="62"/>
      <c r="H204" s="62"/>
      <c r="I204" s="162"/>
      <c r="J204" s="62"/>
      <c r="K204" s="62"/>
      <c r="L204" s="60"/>
      <c r="M204" s="205"/>
      <c r="N204" s="41"/>
      <c r="O204" s="41"/>
      <c r="P204" s="41"/>
      <c r="Q204" s="41"/>
      <c r="R204" s="41"/>
      <c r="S204" s="41"/>
      <c r="T204" s="77"/>
      <c r="AT204" s="23" t="s">
        <v>144</v>
      </c>
      <c r="AU204" s="23" t="s">
        <v>86</v>
      </c>
    </row>
    <row r="205" spans="2:65" s="11" customFormat="1" ht="12">
      <c r="B205" s="206"/>
      <c r="C205" s="207"/>
      <c r="D205" s="203" t="s">
        <v>146</v>
      </c>
      <c r="E205" s="208" t="s">
        <v>21</v>
      </c>
      <c r="F205" s="209" t="s">
        <v>315</v>
      </c>
      <c r="G205" s="207"/>
      <c r="H205" s="208" t="s">
        <v>21</v>
      </c>
      <c r="I205" s="210"/>
      <c r="J205" s="207"/>
      <c r="K205" s="207"/>
      <c r="L205" s="211"/>
      <c r="M205" s="212"/>
      <c r="N205" s="213"/>
      <c r="O205" s="213"/>
      <c r="P205" s="213"/>
      <c r="Q205" s="213"/>
      <c r="R205" s="213"/>
      <c r="S205" s="213"/>
      <c r="T205" s="214"/>
      <c r="AT205" s="215" t="s">
        <v>146</v>
      </c>
      <c r="AU205" s="215" t="s">
        <v>86</v>
      </c>
      <c r="AV205" s="11" t="s">
        <v>84</v>
      </c>
      <c r="AW205" s="11" t="s">
        <v>39</v>
      </c>
      <c r="AX205" s="11" t="s">
        <v>76</v>
      </c>
      <c r="AY205" s="215" t="s">
        <v>135</v>
      </c>
    </row>
    <row r="206" spans="2:65" s="12" customFormat="1" ht="24">
      <c r="B206" s="216"/>
      <c r="C206" s="217"/>
      <c r="D206" s="203" t="s">
        <v>146</v>
      </c>
      <c r="E206" s="218" t="s">
        <v>21</v>
      </c>
      <c r="F206" s="219" t="s">
        <v>316</v>
      </c>
      <c r="G206" s="217"/>
      <c r="H206" s="220">
        <v>6</v>
      </c>
      <c r="I206" s="221"/>
      <c r="J206" s="217"/>
      <c r="K206" s="217"/>
      <c r="L206" s="222"/>
      <c r="M206" s="223"/>
      <c r="N206" s="224"/>
      <c r="O206" s="224"/>
      <c r="P206" s="224"/>
      <c r="Q206" s="224"/>
      <c r="R206" s="224"/>
      <c r="S206" s="224"/>
      <c r="T206" s="225"/>
      <c r="AT206" s="226" t="s">
        <v>146</v>
      </c>
      <c r="AU206" s="226" t="s">
        <v>86</v>
      </c>
      <c r="AV206" s="12" t="s">
        <v>86</v>
      </c>
      <c r="AW206" s="12" t="s">
        <v>39</v>
      </c>
      <c r="AX206" s="12" t="s">
        <v>84</v>
      </c>
      <c r="AY206" s="226" t="s">
        <v>135</v>
      </c>
    </row>
    <row r="207" spans="2:65" s="1" customFormat="1" ht="25.5" customHeight="1">
      <c r="B207" s="40"/>
      <c r="C207" s="191" t="s">
        <v>317</v>
      </c>
      <c r="D207" s="191" t="s">
        <v>137</v>
      </c>
      <c r="E207" s="192" t="s">
        <v>318</v>
      </c>
      <c r="F207" s="193" t="s">
        <v>319</v>
      </c>
      <c r="G207" s="194" t="s">
        <v>307</v>
      </c>
      <c r="H207" s="195">
        <v>240</v>
      </c>
      <c r="I207" s="196"/>
      <c r="J207" s="197">
        <f>ROUND(I207*H207,2)</f>
        <v>0</v>
      </c>
      <c r="K207" s="193" t="s">
        <v>141</v>
      </c>
      <c r="L207" s="60"/>
      <c r="M207" s="198" t="s">
        <v>21</v>
      </c>
      <c r="N207" s="199" t="s">
        <v>47</v>
      </c>
      <c r="O207" s="41"/>
      <c r="P207" s="200">
        <f>O207*H207</f>
        <v>0</v>
      </c>
      <c r="Q207" s="200">
        <v>0</v>
      </c>
      <c r="R207" s="200">
        <f>Q207*H207</f>
        <v>0</v>
      </c>
      <c r="S207" s="200">
        <v>0</v>
      </c>
      <c r="T207" s="201">
        <f>S207*H207</f>
        <v>0</v>
      </c>
      <c r="AR207" s="23" t="s">
        <v>142</v>
      </c>
      <c r="AT207" s="23" t="s">
        <v>137</v>
      </c>
      <c r="AU207" s="23" t="s">
        <v>86</v>
      </c>
      <c r="AY207" s="23" t="s">
        <v>135</v>
      </c>
      <c r="BE207" s="202">
        <f>IF(N207="základní",J207,0)</f>
        <v>0</v>
      </c>
      <c r="BF207" s="202">
        <f>IF(N207="snížená",J207,0)</f>
        <v>0</v>
      </c>
      <c r="BG207" s="202">
        <f>IF(N207="zákl. přenesená",J207,0)</f>
        <v>0</v>
      </c>
      <c r="BH207" s="202">
        <f>IF(N207="sníž. přenesená",J207,0)</f>
        <v>0</v>
      </c>
      <c r="BI207" s="202">
        <f>IF(N207="nulová",J207,0)</f>
        <v>0</v>
      </c>
      <c r="BJ207" s="23" t="s">
        <v>84</v>
      </c>
      <c r="BK207" s="202">
        <f>ROUND(I207*H207,2)</f>
        <v>0</v>
      </c>
      <c r="BL207" s="23" t="s">
        <v>142</v>
      </c>
      <c r="BM207" s="23" t="s">
        <v>613</v>
      </c>
    </row>
    <row r="208" spans="2:65" s="1" customFormat="1" ht="36">
      <c r="B208" s="40"/>
      <c r="C208" s="62"/>
      <c r="D208" s="203" t="s">
        <v>144</v>
      </c>
      <c r="E208" s="62"/>
      <c r="F208" s="204" t="s">
        <v>314</v>
      </c>
      <c r="G208" s="62"/>
      <c r="H208" s="62"/>
      <c r="I208" s="162"/>
      <c r="J208" s="62"/>
      <c r="K208" s="62"/>
      <c r="L208" s="60"/>
      <c r="M208" s="205"/>
      <c r="N208" s="41"/>
      <c r="O208" s="41"/>
      <c r="P208" s="41"/>
      <c r="Q208" s="41"/>
      <c r="R208" s="41"/>
      <c r="S208" s="41"/>
      <c r="T208" s="77"/>
      <c r="AT208" s="23" t="s">
        <v>144</v>
      </c>
      <c r="AU208" s="23" t="s">
        <v>86</v>
      </c>
    </row>
    <row r="209" spans="2:65" s="12" customFormat="1" ht="12">
      <c r="B209" s="216"/>
      <c r="C209" s="217"/>
      <c r="D209" s="203" t="s">
        <v>146</v>
      </c>
      <c r="E209" s="218" t="s">
        <v>21</v>
      </c>
      <c r="F209" s="219" t="s">
        <v>614</v>
      </c>
      <c r="G209" s="217"/>
      <c r="H209" s="220">
        <v>240</v>
      </c>
      <c r="I209" s="221"/>
      <c r="J209" s="217"/>
      <c r="K209" s="217"/>
      <c r="L209" s="222"/>
      <c r="M209" s="223"/>
      <c r="N209" s="224"/>
      <c r="O209" s="224"/>
      <c r="P209" s="224"/>
      <c r="Q209" s="224"/>
      <c r="R209" s="224"/>
      <c r="S209" s="224"/>
      <c r="T209" s="225"/>
      <c r="AT209" s="226" t="s">
        <v>146</v>
      </c>
      <c r="AU209" s="226" t="s">
        <v>86</v>
      </c>
      <c r="AV209" s="12" t="s">
        <v>86</v>
      </c>
      <c r="AW209" s="12" t="s">
        <v>39</v>
      </c>
      <c r="AX209" s="12" t="s">
        <v>84</v>
      </c>
      <c r="AY209" s="226" t="s">
        <v>135</v>
      </c>
    </row>
    <row r="210" spans="2:65" s="1" customFormat="1" ht="16.5" customHeight="1">
      <c r="B210" s="40"/>
      <c r="C210" s="191" t="s">
        <v>322</v>
      </c>
      <c r="D210" s="191" t="s">
        <v>137</v>
      </c>
      <c r="E210" s="192" t="s">
        <v>323</v>
      </c>
      <c r="F210" s="193" t="s">
        <v>324</v>
      </c>
      <c r="G210" s="194" t="s">
        <v>307</v>
      </c>
      <c r="H210" s="195">
        <v>2</v>
      </c>
      <c r="I210" s="196"/>
      <c r="J210" s="197">
        <f>ROUND(I210*H210,2)</f>
        <v>0</v>
      </c>
      <c r="K210" s="193" t="s">
        <v>141</v>
      </c>
      <c r="L210" s="60"/>
      <c r="M210" s="198" t="s">
        <v>21</v>
      </c>
      <c r="N210" s="199" t="s">
        <v>47</v>
      </c>
      <c r="O210" s="41"/>
      <c r="P210" s="200">
        <f>O210*H210</f>
        <v>0</v>
      </c>
      <c r="Q210" s="200">
        <v>0</v>
      </c>
      <c r="R210" s="200">
        <f>Q210*H210</f>
        <v>0</v>
      </c>
      <c r="S210" s="200">
        <v>0</v>
      </c>
      <c r="T210" s="201">
        <f>S210*H210</f>
        <v>0</v>
      </c>
      <c r="AR210" s="23" t="s">
        <v>142</v>
      </c>
      <c r="AT210" s="23" t="s">
        <v>137</v>
      </c>
      <c r="AU210" s="23" t="s">
        <v>86</v>
      </c>
      <c r="AY210" s="23" t="s">
        <v>135</v>
      </c>
      <c r="BE210" s="202">
        <f>IF(N210="základní",J210,0)</f>
        <v>0</v>
      </c>
      <c r="BF210" s="202">
        <f>IF(N210="snížená",J210,0)</f>
        <v>0</v>
      </c>
      <c r="BG210" s="202">
        <f>IF(N210="zákl. přenesená",J210,0)</f>
        <v>0</v>
      </c>
      <c r="BH210" s="202">
        <f>IF(N210="sníž. přenesená",J210,0)</f>
        <v>0</v>
      </c>
      <c r="BI210" s="202">
        <f>IF(N210="nulová",J210,0)</f>
        <v>0</v>
      </c>
      <c r="BJ210" s="23" t="s">
        <v>84</v>
      </c>
      <c r="BK210" s="202">
        <f>ROUND(I210*H210,2)</f>
        <v>0</v>
      </c>
      <c r="BL210" s="23" t="s">
        <v>142</v>
      </c>
      <c r="BM210" s="23" t="s">
        <v>615</v>
      </c>
    </row>
    <row r="211" spans="2:65" s="1" customFormat="1" ht="48">
      <c r="B211" s="40"/>
      <c r="C211" s="62"/>
      <c r="D211" s="203" t="s">
        <v>144</v>
      </c>
      <c r="E211" s="62"/>
      <c r="F211" s="204" t="s">
        <v>326</v>
      </c>
      <c r="G211" s="62"/>
      <c r="H211" s="62"/>
      <c r="I211" s="162"/>
      <c r="J211" s="62"/>
      <c r="K211" s="62"/>
      <c r="L211" s="60"/>
      <c r="M211" s="205"/>
      <c r="N211" s="41"/>
      <c r="O211" s="41"/>
      <c r="P211" s="41"/>
      <c r="Q211" s="41"/>
      <c r="R211" s="41"/>
      <c r="S211" s="41"/>
      <c r="T211" s="77"/>
      <c r="AT211" s="23" t="s">
        <v>144</v>
      </c>
      <c r="AU211" s="23" t="s">
        <v>86</v>
      </c>
    </row>
    <row r="212" spans="2:65" s="11" customFormat="1" ht="12">
      <c r="B212" s="206"/>
      <c r="C212" s="207"/>
      <c r="D212" s="203" t="s">
        <v>146</v>
      </c>
      <c r="E212" s="208" t="s">
        <v>21</v>
      </c>
      <c r="F212" s="209" t="s">
        <v>327</v>
      </c>
      <c r="G212" s="207"/>
      <c r="H212" s="208" t="s">
        <v>21</v>
      </c>
      <c r="I212" s="210"/>
      <c r="J212" s="207"/>
      <c r="K212" s="207"/>
      <c r="L212" s="211"/>
      <c r="M212" s="212"/>
      <c r="N212" s="213"/>
      <c r="O212" s="213"/>
      <c r="P212" s="213"/>
      <c r="Q212" s="213"/>
      <c r="R212" s="213"/>
      <c r="S212" s="213"/>
      <c r="T212" s="214"/>
      <c r="AT212" s="215" t="s">
        <v>146</v>
      </c>
      <c r="AU212" s="215" t="s">
        <v>86</v>
      </c>
      <c r="AV212" s="11" t="s">
        <v>84</v>
      </c>
      <c r="AW212" s="11" t="s">
        <v>39</v>
      </c>
      <c r="AX212" s="11" t="s">
        <v>76</v>
      </c>
      <c r="AY212" s="215" t="s">
        <v>135</v>
      </c>
    </row>
    <row r="213" spans="2:65" s="12" customFormat="1" ht="12">
      <c r="B213" s="216"/>
      <c r="C213" s="217"/>
      <c r="D213" s="203" t="s">
        <v>146</v>
      </c>
      <c r="E213" s="218" t="s">
        <v>21</v>
      </c>
      <c r="F213" s="219" t="s">
        <v>86</v>
      </c>
      <c r="G213" s="217"/>
      <c r="H213" s="220">
        <v>2</v>
      </c>
      <c r="I213" s="221"/>
      <c r="J213" s="217"/>
      <c r="K213" s="217"/>
      <c r="L213" s="222"/>
      <c r="M213" s="223"/>
      <c r="N213" s="224"/>
      <c r="O213" s="224"/>
      <c r="P213" s="224"/>
      <c r="Q213" s="224"/>
      <c r="R213" s="224"/>
      <c r="S213" s="224"/>
      <c r="T213" s="225"/>
      <c r="AT213" s="226" t="s">
        <v>146</v>
      </c>
      <c r="AU213" s="226" t="s">
        <v>86</v>
      </c>
      <c r="AV213" s="12" t="s">
        <v>86</v>
      </c>
      <c r="AW213" s="12" t="s">
        <v>39</v>
      </c>
      <c r="AX213" s="12" t="s">
        <v>84</v>
      </c>
      <c r="AY213" s="226" t="s">
        <v>135</v>
      </c>
    </row>
    <row r="214" spans="2:65" s="1" customFormat="1" ht="25.5" customHeight="1">
      <c r="B214" s="40"/>
      <c r="C214" s="191" t="s">
        <v>328</v>
      </c>
      <c r="D214" s="191" t="s">
        <v>137</v>
      </c>
      <c r="E214" s="192" t="s">
        <v>329</v>
      </c>
      <c r="F214" s="193" t="s">
        <v>330</v>
      </c>
      <c r="G214" s="194" t="s">
        <v>307</v>
      </c>
      <c r="H214" s="195">
        <v>80</v>
      </c>
      <c r="I214" s="196"/>
      <c r="J214" s="197">
        <f>ROUND(I214*H214,2)</f>
        <v>0</v>
      </c>
      <c r="K214" s="193" t="s">
        <v>141</v>
      </c>
      <c r="L214" s="60"/>
      <c r="M214" s="198" t="s">
        <v>21</v>
      </c>
      <c r="N214" s="199" t="s">
        <v>47</v>
      </c>
      <c r="O214" s="41"/>
      <c r="P214" s="200">
        <f>O214*H214</f>
        <v>0</v>
      </c>
      <c r="Q214" s="200">
        <v>0</v>
      </c>
      <c r="R214" s="200">
        <f>Q214*H214</f>
        <v>0</v>
      </c>
      <c r="S214" s="200">
        <v>0</v>
      </c>
      <c r="T214" s="201">
        <f>S214*H214</f>
        <v>0</v>
      </c>
      <c r="AR214" s="23" t="s">
        <v>142</v>
      </c>
      <c r="AT214" s="23" t="s">
        <v>137</v>
      </c>
      <c r="AU214" s="23" t="s">
        <v>86</v>
      </c>
      <c r="AY214" s="23" t="s">
        <v>135</v>
      </c>
      <c r="BE214" s="202">
        <f>IF(N214="základní",J214,0)</f>
        <v>0</v>
      </c>
      <c r="BF214" s="202">
        <f>IF(N214="snížená",J214,0)</f>
        <v>0</v>
      </c>
      <c r="BG214" s="202">
        <f>IF(N214="zákl. přenesená",J214,0)</f>
        <v>0</v>
      </c>
      <c r="BH214" s="202">
        <f>IF(N214="sníž. přenesená",J214,0)</f>
        <v>0</v>
      </c>
      <c r="BI214" s="202">
        <f>IF(N214="nulová",J214,0)</f>
        <v>0</v>
      </c>
      <c r="BJ214" s="23" t="s">
        <v>84</v>
      </c>
      <c r="BK214" s="202">
        <f>ROUND(I214*H214,2)</f>
        <v>0</v>
      </c>
      <c r="BL214" s="23" t="s">
        <v>142</v>
      </c>
      <c r="BM214" s="23" t="s">
        <v>616</v>
      </c>
    </row>
    <row r="215" spans="2:65" s="1" customFormat="1" ht="48">
      <c r="B215" s="40"/>
      <c r="C215" s="62"/>
      <c r="D215" s="203" t="s">
        <v>144</v>
      </c>
      <c r="E215" s="62"/>
      <c r="F215" s="204" t="s">
        <v>326</v>
      </c>
      <c r="G215" s="62"/>
      <c r="H215" s="62"/>
      <c r="I215" s="162"/>
      <c r="J215" s="62"/>
      <c r="K215" s="62"/>
      <c r="L215" s="60"/>
      <c r="M215" s="205"/>
      <c r="N215" s="41"/>
      <c r="O215" s="41"/>
      <c r="P215" s="41"/>
      <c r="Q215" s="41"/>
      <c r="R215" s="41"/>
      <c r="S215" s="41"/>
      <c r="T215" s="77"/>
      <c r="AT215" s="23" t="s">
        <v>144</v>
      </c>
      <c r="AU215" s="23" t="s">
        <v>86</v>
      </c>
    </row>
    <row r="216" spans="2:65" s="12" customFormat="1" ht="12">
      <c r="B216" s="216"/>
      <c r="C216" s="217"/>
      <c r="D216" s="203" t="s">
        <v>146</v>
      </c>
      <c r="E216" s="218" t="s">
        <v>21</v>
      </c>
      <c r="F216" s="219" t="s">
        <v>617</v>
      </c>
      <c r="G216" s="217"/>
      <c r="H216" s="220">
        <v>80</v>
      </c>
      <c r="I216" s="221"/>
      <c r="J216" s="217"/>
      <c r="K216" s="217"/>
      <c r="L216" s="222"/>
      <c r="M216" s="223"/>
      <c r="N216" s="224"/>
      <c r="O216" s="224"/>
      <c r="P216" s="224"/>
      <c r="Q216" s="224"/>
      <c r="R216" s="224"/>
      <c r="S216" s="224"/>
      <c r="T216" s="225"/>
      <c r="AT216" s="226" t="s">
        <v>146</v>
      </c>
      <c r="AU216" s="226" t="s">
        <v>86</v>
      </c>
      <c r="AV216" s="12" t="s">
        <v>86</v>
      </c>
      <c r="AW216" s="12" t="s">
        <v>39</v>
      </c>
      <c r="AX216" s="12" t="s">
        <v>84</v>
      </c>
      <c r="AY216" s="226" t="s">
        <v>135</v>
      </c>
    </row>
    <row r="217" spans="2:65" s="1" customFormat="1" ht="16.5" customHeight="1">
      <c r="B217" s="40"/>
      <c r="C217" s="191" t="s">
        <v>333</v>
      </c>
      <c r="D217" s="191" t="s">
        <v>137</v>
      </c>
      <c r="E217" s="192" t="s">
        <v>334</v>
      </c>
      <c r="F217" s="193" t="s">
        <v>335</v>
      </c>
      <c r="G217" s="194" t="s">
        <v>140</v>
      </c>
      <c r="H217" s="195">
        <v>227.4</v>
      </c>
      <c r="I217" s="196"/>
      <c r="J217" s="197">
        <f>ROUND(I217*H217,2)</f>
        <v>0</v>
      </c>
      <c r="K217" s="193" t="s">
        <v>141</v>
      </c>
      <c r="L217" s="60"/>
      <c r="M217" s="198" t="s">
        <v>21</v>
      </c>
      <c r="N217" s="199" t="s">
        <v>47</v>
      </c>
      <c r="O217" s="41"/>
      <c r="P217" s="200">
        <f>O217*H217</f>
        <v>0</v>
      </c>
      <c r="Q217" s="200">
        <v>0</v>
      </c>
      <c r="R217" s="200">
        <f>Q217*H217</f>
        <v>0</v>
      </c>
      <c r="S217" s="200">
        <v>2.9999999999999997E-4</v>
      </c>
      <c r="T217" s="201">
        <f>S217*H217</f>
        <v>6.8219999999999989E-2</v>
      </c>
      <c r="AR217" s="23" t="s">
        <v>142</v>
      </c>
      <c r="AT217" s="23" t="s">
        <v>137</v>
      </c>
      <c r="AU217" s="23" t="s">
        <v>86</v>
      </c>
      <c r="AY217" s="23" t="s">
        <v>135</v>
      </c>
      <c r="BE217" s="202">
        <f>IF(N217="základní",J217,0)</f>
        <v>0</v>
      </c>
      <c r="BF217" s="202">
        <f>IF(N217="snížená",J217,0)</f>
        <v>0</v>
      </c>
      <c r="BG217" s="202">
        <f>IF(N217="zákl. přenesená",J217,0)</f>
        <v>0</v>
      </c>
      <c r="BH217" s="202">
        <f>IF(N217="sníž. přenesená",J217,0)</f>
        <v>0</v>
      </c>
      <c r="BI217" s="202">
        <f>IF(N217="nulová",J217,0)</f>
        <v>0</v>
      </c>
      <c r="BJ217" s="23" t="s">
        <v>84</v>
      </c>
      <c r="BK217" s="202">
        <f>ROUND(I217*H217,2)</f>
        <v>0</v>
      </c>
      <c r="BL217" s="23" t="s">
        <v>142</v>
      </c>
      <c r="BM217" s="23" t="s">
        <v>618</v>
      </c>
    </row>
    <row r="218" spans="2:65" s="1" customFormat="1" ht="36">
      <c r="B218" s="40"/>
      <c r="C218" s="62"/>
      <c r="D218" s="203" t="s">
        <v>144</v>
      </c>
      <c r="E218" s="62"/>
      <c r="F218" s="204" t="s">
        <v>337</v>
      </c>
      <c r="G218" s="62"/>
      <c r="H218" s="62"/>
      <c r="I218" s="162"/>
      <c r="J218" s="62"/>
      <c r="K218" s="62"/>
      <c r="L218" s="60"/>
      <c r="M218" s="205"/>
      <c r="N218" s="41"/>
      <c r="O218" s="41"/>
      <c r="P218" s="41"/>
      <c r="Q218" s="41"/>
      <c r="R218" s="41"/>
      <c r="S218" s="41"/>
      <c r="T218" s="77"/>
      <c r="AT218" s="23" t="s">
        <v>144</v>
      </c>
      <c r="AU218" s="23" t="s">
        <v>86</v>
      </c>
    </row>
    <row r="219" spans="2:65" s="11" customFormat="1" ht="12">
      <c r="B219" s="206"/>
      <c r="C219" s="207"/>
      <c r="D219" s="203" t="s">
        <v>146</v>
      </c>
      <c r="E219" s="208" t="s">
        <v>21</v>
      </c>
      <c r="F219" s="209" t="s">
        <v>338</v>
      </c>
      <c r="G219" s="207"/>
      <c r="H219" s="208" t="s">
        <v>21</v>
      </c>
      <c r="I219" s="210"/>
      <c r="J219" s="207"/>
      <c r="K219" s="207"/>
      <c r="L219" s="211"/>
      <c r="M219" s="212"/>
      <c r="N219" s="213"/>
      <c r="O219" s="213"/>
      <c r="P219" s="213"/>
      <c r="Q219" s="213"/>
      <c r="R219" s="213"/>
      <c r="S219" s="213"/>
      <c r="T219" s="214"/>
      <c r="AT219" s="215" t="s">
        <v>146</v>
      </c>
      <c r="AU219" s="215" t="s">
        <v>86</v>
      </c>
      <c r="AV219" s="11" t="s">
        <v>84</v>
      </c>
      <c r="AW219" s="11" t="s">
        <v>39</v>
      </c>
      <c r="AX219" s="11" t="s">
        <v>76</v>
      </c>
      <c r="AY219" s="215" t="s">
        <v>135</v>
      </c>
    </row>
    <row r="220" spans="2:65" s="12" customFormat="1" ht="12">
      <c r="B220" s="216"/>
      <c r="C220" s="217"/>
      <c r="D220" s="203" t="s">
        <v>146</v>
      </c>
      <c r="E220" s="218" t="s">
        <v>21</v>
      </c>
      <c r="F220" s="219" t="s">
        <v>619</v>
      </c>
      <c r="G220" s="217"/>
      <c r="H220" s="220">
        <v>227.4</v>
      </c>
      <c r="I220" s="221"/>
      <c r="J220" s="217"/>
      <c r="K220" s="217"/>
      <c r="L220" s="222"/>
      <c r="M220" s="223"/>
      <c r="N220" s="224"/>
      <c r="O220" s="224"/>
      <c r="P220" s="224"/>
      <c r="Q220" s="224"/>
      <c r="R220" s="224"/>
      <c r="S220" s="224"/>
      <c r="T220" s="225"/>
      <c r="AT220" s="226" t="s">
        <v>146</v>
      </c>
      <c r="AU220" s="226" t="s">
        <v>86</v>
      </c>
      <c r="AV220" s="12" t="s">
        <v>86</v>
      </c>
      <c r="AW220" s="12" t="s">
        <v>39</v>
      </c>
      <c r="AX220" s="12" t="s">
        <v>84</v>
      </c>
      <c r="AY220" s="226" t="s">
        <v>135</v>
      </c>
    </row>
    <row r="221" spans="2:65" s="1" customFormat="1" ht="51" customHeight="1">
      <c r="B221" s="40"/>
      <c r="C221" s="191" t="s">
        <v>341</v>
      </c>
      <c r="D221" s="191" t="s">
        <v>137</v>
      </c>
      <c r="E221" s="192" t="s">
        <v>342</v>
      </c>
      <c r="F221" s="193" t="s">
        <v>343</v>
      </c>
      <c r="G221" s="194" t="s">
        <v>234</v>
      </c>
      <c r="H221" s="195">
        <v>89.5</v>
      </c>
      <c r="I221" s="196"/>
      <c r="J221" s="197">
        <f>ROUND(I221*H221,2)</f>
        <v>0</v>
      </c>
      <c r="K221" s="193" t="s">
        <v>141</v>
      </c>
      <c r="L221" s="60"/>
      <c r="M221" s="198" t="s">
        <v>21</v>
      </c>
      <c r="N221" s="199" t="s">
        <v>47</v>
      </c>
      <c r="O221" s="41"/>
      <c r="P221" s="200">
        <f>O221*H221</f>
        <v>0</v>
      </c>
      <c r="Q221" s="200">
        <v>0</v>
      </c>
      <c r="R221" s="200">
        <f>Q221*H221</f>
        <v>0</v>
      </c>
      <c r="S221" s="200">
        <v>0.17199999999999999</v>
      </c>
      <c r="T221" s="201">
        <f>S221*H221</f>
        <v>15.393999999999998</v>
      </c>
      <c r="AR221" s="23" t="s">
        <v>142</v>
      </c>
      <c r="AT221" s="23" t="s">
        <v>137</v>
      </c>
      <c r="AU221" s="23" t="s">
        <v>86</v>
      </c>
      <c r="AY221" s="23" t="s">
        <v>135</v>
      </c>
      <c r="BE221" s="202">
        <f>IF(N221="základní",J221,0)</f>
        <v>0</v>
      </c>
      <c r="BF221" s="202">
        <f>IF(N221="snížená",J221,0)</f>
        <v>0</v>
      </c>
      <c r="BG221" s="202">
        <f>IF(N221="zákl. přenesená",J221,0)</f>
        <v>0</v>
      </c>
      <c r="BH221" s="202">
        <f>IF(N221="sníž. přenesená",J221,0)</f>
        <v>0</v>
      </c>
      <c r="BI221" s="202">
        <f>IF(N221="nulová",J221,0)</f>
        <v>0</v>
      </c>
      <c r="BJ221" s="23" t="s">
        <v>84</v>
      </c>
      <c r="BK221" s="202">
        <f>ROUND(I221*H221,2)</f>
        <v>0</v>
      </c>
      <c r="BL221" s="23" t="s">
        <v>142</v>
      </c>
      <c r="BM221" s="23" t="s">
        <v>620</v>
      </c>
    </row>
    <row r="222" spans="2:65" s="1" customFormat="1" ht="72">
      <c r="B222" s="40"/>
      <c r="C222" s="62"/>
      <c r="D222" s="203" t="s">
        <v>144</v>
      </c>
      <c r="E222" s="62"/>
      <c r="F222" s="204" t="s">
        <v>345</v>
      </c>
      <c r="G222" s="62"/>
      <c r="H222" s="62"/>
      <c r="I222" s="162"/>
      <c r="J222" s="62"/>
      <c r="K222" s="62"/>
      <c r="L222" s="60"/>
      <c r="M222" s="205"/>
      <c r="N222" s="41"/>
      <c r="O222" s="41"/>
      <c r="P222" s="41"/>
      <c r="Q222" s="41"/>
      <c r="R222" s="41"/>
      <c r="S222" s="41"/>
      <c r="T222" s="77"/>
      <c r="AT222" s="23" t="s">
        <v>144</v>
      </c>
      <c r="AU222" s="23" t="s">
        <v>86</v>
      </c>
    </row>
    <row r="223" spans="2:65" s="11" customFormat="1" ht="12">
      <c r="B223" s="206"/>
      <c r="C223" s="207"/>
      <c r="D223" s="203" t="s">
        <v>146</v>
      </c>
      <c r="E223" s="208" t="s">
        <v>21</v>
      </c>
      <c r="F223" s="209" t="s">
        <v>346</v>
      </c>
      <c r="G223" s="207"/>
      <c r="H223" s="208" t="s">
        <v>21</v>
      </c>
      <c r="I223" s="210"/>
      <c r="J223" s="207"/>
      <c r="K223" s="207"/>
      <c r="L223" s="211"/>
      <c r="M223" s="212"/>
      <c r="N223" s="213"/>
      <c r="O223" s="213"/>
      <c r="P223" s="213"/>
      <c r="Q223" s="213"/>
      <c r="R223" s="213"/>
      <c r="S223" s="213"/>
      <c r="T223" s="214"/>
      <c r="AT223" s="215" t="s">
        <v>146</v>
      </c>
      <c r="AU223" s="215" t="s">
        <v>86</v>
      </c>
      <c r="AV223" s="11" t="s">
        <v>84</v>
      </c>
      <c r="AW223" s="11" t="s">
        <v>39</v>
      </c>
      <c r="AX223" s="11" t="s">
        <v>76</v>
      </c>
      <c r="AY223" s="215" t="s">
        <v>135</v>
      </c>
    </row>
    <row r="224" spans="2:65" s="12" customFormat="1" ht="12">
      <c r="B224" s="216"/>
      <c r="C224" s="217"/>
      <c r="D224" s="203" t="s">
        <v>146</v>
      </c>
      <c r="E224" s="218" t="s">
        <v>21</v>
      </c>
      <c r="F224" s="219" t="s">
        <v>621</v>
      </c>
      <c r="G224" s="217"/>
      <c r="H224" s="220">
        <v>89.5</v>
      </c>
      <c r="I224" s="221"/>
      <c r="J224" s="217"/>
      <c r="K224" s="217"/>
      <c r="L224" s="222"/>
      <c r="M224" s="223"/>
      <c r="N224" s="224"/>
      <c r="O224" s="224"/>
      <c r="P224" s="224"/>
      <c r="Q224" s="224"/>
      <c r="R224" s="224"/>
      <c r="S224" s="224"/>
      <c r="T224" s="225"/>
      <c r="AT224" s="226" t="s">
        <v>146</v>
      </c>
      <c r="AU224" s="226" t="s">
        <v>86</v>
      </c>
      <c r="AV224" s="12" t="s">
        <v>86</v>
      </c>
      <c r="AW224" s="12" t="s">
        <v>39</v>
      </c>
      <c r="AX224" s="12" t="s">
        <v>84</v>
      </c>
      <c r="AY224" s="226" t="s">
        <v>135</v>
      </c>
    </row>
    <row r="225" spans="2:65" s="1" customFormat="1" ht="51" customHeight="1">
      <c r="B225" s="40"/>
      <c r="C225" s="191" t="s">
        <v>348</v>
      </c>
      <c r="D225" s="191" t="s">
        <v>137</v>
      </c>
      <c r="E225" s="192" t="s">
        <v>349</v>
      </c>
      <c r="F225" s="193" t="s">
        <v>350</v>
      </c>
      <c r="G225" s="194" t="s">
        <v>234</v>
      </c>
      <c r="H225" s="195">
        <v>5.4</v>
      </c>
      <c r="I225" s="196"/>
      <c r="J225" s="197">
        <f>ROUND(I225*H225,2)</f>
        <v>0</v>
      </c>
      <c r="K225" s="193" t="s">
        <v>141</v>
      </c>
      <c r="L225" s="60"/>
      <c r="M225" s="198" t="s">
        <v>21</v>
      </c>
      <c r="N225" s="199" t="s">
        <v>47</v>
      </c>
      <c r="O225" s="41"/>
      <c r="P225" s="200">
        <f>O225*H225</f>
        <v>0</v>
      </c>
      <c r="Q225" s="200">
        <v>0</v>
      </c>
      <c r="R225" s="200">
        <f>Q225*H225</f>
        <v>0</v>
      </c>
      <c r="S225" s="200">
        <v>4.2999999999999997E-2</v>
      </c>
      <c r="T225" s="201">
        <f>S225*H225</f>
        <v>0.23219999999999999</v>
      </c>
      <c r="AR225" s="23" t="s">
        <v>142</v>
      </c>
      <c r="AT225" s="23" t="s">
        <v>137</v>
      </c>
      <c r="AU225" s="23" t="s">
        <v>86</v>
      </c>
      <c r="AY225" s="23" t="s">
        <v>135</v>
      </c>
      <c r="BE225" s="202">
        <f>IF(N225="základní",J225,0)</f>
        <v>0</v>
      </c>
      <c r="BF225" s="202">
        <f>IF(N225="snížená",J225,0)</f>
        <v>0</v>
      </c>
      <c r="BG225" s="202">
        <f>IF(N225="zákl. přenesená",J225,0)</f>
        <v>0</v>
      </c>
      <c r="BH225" s="202">
        <f>IF(N225="sníž. přenesená",J225,0)</f>
        <v>0</v>
      </c>
      <c r="BI225" s="202">
        <f>IF(N225="nulová",J225,0)</f>
        <v>0</v>
      </c>
      <c r="BJ225" s="23" t="s">
        <v>84</v>
      </c>
      <c r="BK225" s="202">
        <f>ROUND(I225*H225,2)</f>
        <v>0</v>
      </c>
      <c r="BL225" s="23" t="s">
        <v>142</v>
      </c>
      <c r="BM225" s="23" t="s">
        <v>622</v>
      </c>
    </row>
    <row r="226" spans="2:65" s="1" customFormat="1" ht="84">
      <c r="B226" s="40"/>
      <c r="C226" s="62"/>
      <c r="D226" s="203" t="s">
        <v>144</v>
      </c>
      <c r="E226" s="62"/>
      <c r="F226" s="204" t="s">
        <v>352</v>
      </c>
      <c r="G226" s="62"/>
      <c r="H226" s="62"/>
      <c r="I226" s="162"/>
      <c r="J226" s="62"/>
      <c r="K226" s="62"/>
      <c r="L226" s="60"/>
      <c r="M226" s="205"/>
      <c r="N226" s="41"/>
      <c r="O226" s="41"/>
      <c r="P226" s="41"/>
      <c r="Q226" s="41"/>
      <c r="R226" s="41"/>
      <c r="S226" s="41"/>
      <c r="T226" s="77"/>
      <c r="AT226" s="23" t="s">
        <v>144</v>
      </c>
      <c r="AU226" s="23" t="s">
        <v>86</v>
      </c>
    </row>
    <row r="227" spans="2:65" s="11" customFormat="1" ht="12">
      <c r="B227" s="206"/>
      <c r="C227" s="207"/>
      <c r="D227" s="203" t="s">
        <v>146</v>
      </c>
      <c r="E227" s="208" t="s">
        <v>21</v>
      </c>
      <c r="F227" s="209" t="s">
        <v>353</v>
      </c>
      <c r="G227" s="207"/>
      <c r="H227" s="208" t="s">
        <v>21</v>
      </c>
      <c r="I227" s="210"/>
      <c r="J227" s="207"/>
      <c r="K227" s="207"/>
      <c r="L227" s="211"/>
      <c r="M227" s="212"/>
      <c r="N227" s="213"/>
      <c r="O227" s="213"/>
      <c r="P227" s="213"/>
      <c r="Q227" s="213"/>
      <c r="R227" s="213"/>
      <c r="S227" s="213"/>
      <c r="T227" s="214"/>
      <c r="AT227" s="215" t="s">
        <v>146</v>
      </c>
      <c r="AU227" s="215" t="s">
        <v>86</v>
      </c>
      <c r="AV227" s="11" t="s">
        <v>84</v>
      </c>
      <c r="AW227" s="11" t="s">
        <v>39</v>
      </c>
      <c r="AX227" s="11" t="s">
        <v>76</v>
      </c>
      <c r="AY227" s="215" t="s">
        <v>135</v>
      </c>
    </row>
    <row r="228" spans="2:65" s="12" customFormat="1" ht="12">
      <c r="B228" s="216"/>
      <c r="C228" s="217"/>
      <c r="D228" s="203" t="s">
        <v>146</v>
      </c>
      <c r="E228" s="218" t="s">
        <v>21</v>
      </c>
      <c r="F228" s="219" t="s">
        <v>623</v>
      </c>
      <c r="G228" s="217"/>
      <c r="H228" s="220">
        <v>5.4</v>
      </c>
      <c r="I228" s="221"/>
      <c r="J228" s="217"/>
      <c r="K228" s="217"/>
      <c r="L228" s="222"/>
      <c r="M228" s="223"/>
      <c r="N228" s="224"/>
      <c r="O228" s="224"/>
      <c r="P228" s="224"/>
      <c r="Q228" s="224"/>
      <c r="R228" s="224"/>
      <c r="S228" s="224"/>
      <c r="T228" s="225"/>
      <c r="AT228" s="226" t="s">
        <v>146</v>
      </c>
      <c r="AU228" s="226" t="s">
        <v>86</v>
      </c>
      <c r="AV228" s="12" t="s">
        <v>86</v>
      </c>
      <c r="AW228" s="12" t="s">
        <v>39</v>
      </c>
      <c r="AX228" s="12" t="s">
        <v>84</v>
      </c>
      <c r="AY228" s="226" t="s">
        <v>135</v>
      </c>
    </row>
    <row r="229" spans="2:65" s="1" customFormat="1" ht="38.25" customHeight="1">
      <c r="B229" s="40"/>
      <c r="C229" s="191" t="s">
        <v>355</v>
      </c>
      <c r="D229" s="191" t="s">
        <v>137</v>
      </c>
      <c r="E229" s="192" t="s">
        <v>356</v>
      </c>
      <c r="F229" s="193" t="s">
        <v>357</v>
      </c>
      <c r="G229" s="194" t="s">
        <v>140</v>
      </c>
      <c r="H229" s="195">
        <v>537</v>
      </c>
      <c r="I229" s="196"/>
      <c r="J229" s="197">
        <f>ROUND(I229*H229,2)</f>
        <v>0</v>
      </c>
      <c r="K229" s="193" t="s">
        <v>141</v>
      </c>
      <c r="L229" s="60"/>
      <c r="M229" s="198" t="s">
        <v>21</v>
      </c>
      <c r="N229" s="199" t="s">
        <v>47</v>
      </c>
      <c r="O229" s="41"/>
      <c r="P229" s="200">
        <f>O229*H229</f>
        <v>0</v>
      </c>
      <c r="Q229" s="200">
        <v>0</v>
      </c>
      <c r="R229" s="200">
        <f>Q229*H229</f>
        <v>0</v>
      </c>
      <c r="S229" s="200">
        <v>0.02</v>
      </c>
      <c r="T229" s="201">
        <f>S229*H229</f>
        <v>10.74</v>
      </c>
      <c r="AR229" s="23" t="s">
        <v>142</v>
      </c>
      <c r="AT229" s="23" t="s">
        <v>137</v>
      </c>
      <c r="AU229" s="23" t="s">
        <v>86</v>
      </c>
      <c r="AY229" s="23" t="s">
        <v>135</v>
      </c>
      <c r="BE229" s="202">
        <f>IF(N229="základní",J229,0)</f>
        <v>0</v>
      </c>
      <c r="BF229" s="202">
        <f>IF(N229="snížená",J229,0)</f>
        <v>0</v>
      </c>
      <c r="BG229" s="202">
        <f>IF(N229="zákl. přenesená",J229,0)</f>
        <v>0</v>
      </c>
      <c r="BH229" s="202">
        <f>IF(N229="sníž. přenesená",J229,0)</f>
        <v>0</v>
      </c>
      <c r="BI229" s="202">
        <f>IF(N229="nulová",J229,0)</f>
        <v>0</v>
      </c>
      <c r="BJ229" s="23" t="s">
        <v>84</v>
      </c>
      <c r="BK229" s="202">
        <f>ROUND(I229*H229,2)</f>
        <v>0</v>
      </c>
      <c r="BL229" s="23" t="s">
        <v>142</v>
      </c>
      <c r="BM229" s="23" t="s">
        <v>624</v>
      </c>
    </row>
    <row r="230" spans="2:65" s="1" customFormat="1" ht="72">
      <c r="B230" s="40"/>
      <c r="C230" s="62"/>
      <c r="D230" s="203" t="s">
        <v>144</v>
      </c>
      <c r="E230" s="62"/>
      <c r="F230" s="204" t="s">
        <v>359</v>
      </c>
      <c r="G230" s="62"/>
      <c r="H230" s="62"/>
      <c r="I230" s="162"/>
      <c r="J230" s="62"/>
      <c r="K230" s="62"/>
      <c r="L230" s="60"/>
      <c r="M230" s="205"/>
      <c r="N230" s="41"/>
      <c r="O230" s="41"/>
      <c r="P230" s="41"/>
      <c r="Q230" s="41"/>
      <c r="R230" s="41"/>
      <c r="S230" s="41"/>
      <c r="T230" s="77"/>
      <c r="AT230" s="23" t="s">
        <v>144</v>
      </c>
      <c r="AU230" s="23" t="s">
        <v>86</v>
      </c>
    </row>
    <row r="231" spans="2:65" s="11" customFormat="1" ht="12">
      <c r="B231" s="206"/>
      <c r="C231" s="207"/>
      <c r="D231" s="203" t="s">
        <v>146</v>
      </c>
      <c r="E231" s="208" t="s">
        <v>21</v>
      </c>
      <c r="F231" s="209" t="s">
        <v>360</v>
      </c>
      <c r="G231" s="207"/>
      <c r="H231" s="208" t="s">
        <v>21</v>
      </c>
      <c r="I231" s="210"/>
      <c r="J231" s="207"/>
      <c r="K231" s="207"/>
      <c r="L231" s="211"/>
      <c r="M231" s="212"/>
      <c r="N231" s="213"/>
      <c r="O231" s="213"/>
      <c r="P231" s="213"/>
      <c r="Q231" s="213"/>
      <c r="R231" s="213"/>
      <c r="S231" s="213"/>
      <c r="T231" s="214"/>
      <c r="AT231" s="215" t="s">
        <v>146</v>
      </c>
      <c r="AU231" s="215" t="s">
        <v>86</v>
      </c>
      <c r="AV231" s="11" t="s">
        <v>84</v>
      </c>
      <c r="AW231" s="11" t="s">
        <v>39</v>
      </c>
      <c r="AX231" s="11" t="s">
        <v>76</v>
      </c>
      <c r="AY231" s="215" t="s">
        <v>135</v>
      </c>
    </row>
    <row r="232" spans="2:65" s="12" customFormat="1" ht="12">
      <c r="B232" s="216"/>
      <c r="C232" s="217"/>
      <c r="D232" s="203" t="s">
        <v>146</v>
      </c>
      <c r="E232" s="218" t="s">
        <v>21</v>
      </c>
      <c r="F232" s="219" t="s">
        <v>625</v>
      </c>
      <c r="G232" s="217"/>
      <c r="H232" s="220">
        <v>537</v>
      </c>
      <c r="I232" s="221"/>
      <c r="J232" s="217"/>
      <c r="K232" s="217"/>
      <c r="L232" s="222"/>
      <c r="M232" s="223"/>
      <c r="N232" s="224"/>
      <c r="O232" s="224"/>
      <c r="P232" s="224"/>
      <c r="Q232" s="224"/>
      <c r="R232" s="224"/>
      <c r="S232" s="224"/>
      <c r="T232" s="225"/>
      <c r="AT232" s="226" t="s">
        <v>146</v>
      </c>
      <c r="AU232" s="226" t="s">
        <v>86</v>
      </c>
      <c r="AV232" s="12" t="s">
        <v>86</v>
      </c>
      <c r="AW232" s="12" t="s">
        <v>39</v>
      </c>
      <c r="AX232" s="12" t="s">
        <v>84</v>
      </c>
      <c r="AY232" s="226" t="s">
        <v>135</v>
      </c>
    </row>
    <row r="233" spans="2:65" s="1" customFormat="1" ht="51" customHeight="1">
      <c r="B233" s="40"/>
      <c r="C233" s="191" t="s">
        <v>362</v>
      </c>
      <c r="D233" s="191" t="s">
        <v>137</v>
      </c>
      <c r="E233" s="192" t="s">
        <v>363</v>
      </c>
      <c r="F233" s="193" t="s">
        <v>364</v>
      </c>
      <c r="G233" s="194" t="s">
        <v>140</v>
      </c>
      <c r="H233" s="195">
        <v>72.5</v>
      </c>
      <c r="I233" s="196"/>
      <c r="J233" s="197">
        <f>ROUND(I233*H233,2)</f>
        <v>0</v>
      </c>
      <c r="K233" s="193" t="s">
        <v>141</v>
      </c>
      <c r="L233" s="60"/>
      <c r="M233" s="198" t="s">
        <v>21</v>
      </c>
      <c r="N233" s="199" t="s">
        <v>47</v>
      </c>
      <c r="O233" s="41"/>
      <c r="P233" s="200">
        <f>O233*H233</f>
        <v>0</v>
      </c>
      <c r="Q233" s="200">
        <v>0</v>
      </c>
      <c r="R233" s="200">
        <f>Q233*H233</f>
        <v>0</v>
      </c>
      <c r="S233" s="200">
        <v>0.126</v>
      </c>
      <c r="T233" s="201">
        <f>S233*H233</f>
        <v>9.1349999999999998</v>
      </c>
      <c r="AR233" s="23" t="s">
        <v>142</v>
      </c>
      <c r="AT233" s="23" t="s">
        <v>137</v>
      </c>
      <c r="AU233" s="23" t="s">
        <v>86</v>
      </c>
      <c r="AY233" s="23" t="s">
        <v>135</v>
      </c>
      <c r="BE233" s="202">
        <f>IF(N233="základní",J233,0)</f>
        <v>0</v>
      </c>
      <c r="BF233" s="202">
        <f>IF(N233="snížená",J233,0)</f>
        <v>0</v>
      </c>
      <c r="BG233" s="202">
        <f>IF(N233="zákl. přenesená",J233,0)</f>
        <v>0</v>
      </c>
      <c r="BH233" s="202">
        <f>IF(N233="sníž. přenesená",J233,0)</f>
        <v>0</v>
      </c>
      <c r="BI233" s="202">
        <f>IF(N233="nulová",J233,0)</f>
        <v>0</v>
      </c>
      <c r="BJ233" s="23" t="s">
        <v>84</v>
      </c>
      <c r="BK233" s="202">
        <f>ROUND(I233*H233,2)</f>
        <v>0</v>
      </c>
      <c r="BL233" s="23" t="s">
        <v>142</v>
      </c>
      <c r="BM233" s="23" t="s">
        <v>626</v>
      </c>
    </row>
    <row r="234" spans="2:65" s="1" customFormat="1" ht="36">
      <c r="B234" s="40"/>
      <c r="C234" s="62"/>
      <c r="D234" s="203" t="s">
        <v>144</v>
      </c>
      <c r="E234" s="62"/>
      <c r="F234" s="204" t="s">
        <v>366</v>
      </c>
      <c r="G234" s="62"/>
      <c r="H234" s="62"/>
      <c r="I234" s="162"/>
      <c r="J234" s="62"/>
      <c r="K234" s="62"/>
      <c r="L234" s="60"/>
      <c r="M234" s="205"/>
      <c r="N234" s="41"/>
      <c r="O234" s="41"/>
      <c r="P234" s="41"/>
      <c r="Q234" s="41"/>
      <c r="R234" s="41"/>
      <c r="S234" s="41"/>
      <c r="T234" s="77"/>
      <c r="AT234" s="23" t="s">
        <v>144</v>
      </c>
      <c r="AU234" s="23" t="s">
        <v>86</v>
      </c>
    </row>
    <row r="235" spans="2:65" s="11" customFormat="1" ht="12">
      <c r="B235" s="206"/>
      <c r="C235" s="207"/>
      <c r="D235" s="203" t="s">
        <v>146</v>
      </c>
      <c r="E235" s="208" t="s">
        <v>21</v>
      </c>
      <c r="F235" s="209" t="s">
        <v>367</v>
      </c>
      <c r="G235" s="207"/>
      <c r="H235" s="208" t="s">
        <v>21</v>
      </c>
      <c r="I235" s="210"/>
      <c r="J235" s="207"/>
      <c r="K235" s="207"/>
      <c r="L235" s="211"/>
      <c r="M235" s="212"/>
      <c r="N235" s="213"/>
      <c r="O235" s="213"/>
      <c r="P235" s="213"/>
      <c r="Q235" s="213"/>
      <c r="R235" s="213"/>
      <c r="S235" s="213"/>
      <c r="T235" s="214"/>
      <c r="AT235" s="215" t="s">
        <v>146</v>
      </c>
      <c r="AU235" s="215" t="s">
        <v>86</v>
      </c>
      <c r="AV235" s="11" t="s">
        <v>84</v>
      </c>
      <c r="AW235" s="11" t="s">
        <v>39</v>
      </c>
      <c r="AX235" s="11" t="s">
        <v>76</v>
      </c>
      <c r="AY235" s="215" t="s">
        <v>135</v>
      </c>
    </row>
    <row r="236" spans="2:65" s="12" customFormat="1" ht="12">
      <c r="B236" s="216"/>
      <c r="C236" s="217"/>
      <c r="D236" s="203" t="s">
        <v>146</v>
      </c>
      <c r="E236" s="218" t="s">
        <v>21</v>
      </c>
      <c r="F236" s="219" t="s">
        <v>603</v>
      </c>
      <c r="G236" s="217"/>
      <c r="H236" s="220">
        <v>72.5</v>
      </c>
      <c r="I236" s="221"/>
      <c r="J236" s="217"/>
      <c r="K236" s="217"/>
      <c r="L236" s="222"/>
      <c r="M236" s="223"/>
      <c r="N236" s="224"/>
      <c r="O236" s="224"/>
      <c r="P236" s="224"/>
      <c r="Q236" s="224"/>
      <c r="R236" s="224"/>
      <c r="S236" s="224"/>
      <c r="T236" s="225"/>
      <c r="AT236" s="226" t="s">
        <v>146</v>
      </c>
      <c r="AU236" s="226" t="s">
        <v>86</v>
      </c>
      <c r="AV236" s="12" t="s">
        <v>86</v>
      </c>
      <c r="AW236" s="12" t="s">
        <v>39</v>
      </c>
      <c r="AX236" s="12" t="s">
        <v>84</v>
      </c>
      <c r="AY236" s="226" t="s">
        <v>135</v>
      </c>
    </row>
    <row r="237" spans="2:65" s="1" customFormat="1" ht="25.5" customHeight="1">
      <c r="B237" s="40"/>
      <c r="C237" s="191" t="s">
        <v>369</v>
      </c>
      <c r="D237" s="191" t="s">
        <v>137</v>
      </c>
      <c r="E237" s="192" t="s">
        <v>370</v>
      </c>
      <c r="F237" s="193" t="s">
        <v>371</v>
      </c>
      <c r="G237" s="194" t="s">
        <v>234</v>
      </c>
      <c r="H237" s="195">
        <v>5.0999999999999996</v>
      </c>
      <c r="I237" s="196"/>
      <c r="J237" s="197">
        <f>ROUND(I237*H237,2)</f>
        <v>0</v>
      </c>
      <c r="K237" s="193" t="s">
        <v>141</v>
      </c>
      <c r="L237" s="60"/>
      <c r="M237" s="198" t="s">
        <v>21</v>
      </c>
      <c r="N237" s="199" t="s">
        <v>47</v>
      </c>
      <c r="O237" s="41"/>
      <c r="P237" s="200">
        <f>O237*H237</f>
        <v>0</v>
      </c>
      <c r="Q237" s="200">
        <v>2.82E-3</v>
      </c>
      <c r="R237" s="200">
        <f>Q237*H237</f>
        <v>1.4381999999999999E-2</v>
      </c>
      <c r="S237" s="200">
        <v>0.10100000000000001</v>
      </c>
      <c r="T237" s="201">
        <f>S237*H237</f>
        <v>0.5151</v>
      </c>
      <c r="AR237" s="23" t="s">
        <v>142</v>
      </c>
      <c r="AT237" s="23" t="s">
        <v>137</v>
      </c>
      <c r="AU237" s="23" t="s">
        <v>86</v>
      </c>
      <c r="AY237" s="23" t="s">
        <v>135</v>
      </c>
      <c r="BE237" s="202">
        <f>IF(N237="základní",J237,0)</f>
        <v>0</v>
      </c>
      <c r="BF237" s="202">
        <f>IF(N237="snížená",J237,0)</f>
        <v>0</v>
      </c>
      <c r="BG237" s="202">
        <f>IF(N237="zákl. přenesená",J237,0)</f>
        <v>0</v>
      </c>
      <c r="BH237" s="202">
        <f>IF(N237="sníž. přenesená",J237,0)</f>
        <v>0</v>
      </c>
      <c r="BI237" s="202">
        <f>IF(N237="nulová",J237,0)</f>
        <v>0</v>
      </c>
      <c r="BJ237" s="23" t="s">
        <v>84</v>
      </c>
      <c r="BK237" s="202">
        <f>ROUND(I237*H237,2)</f>
        <v>0</v>
      </c>
      <c r="BL237" s="23" t="s">
        <v>142</v>
      </c>
      <c r="BM237" s="23" t="s">
        <v>627</v>
      </c>
    </row>
    <row r="238" spans="2:65" s="1" customFormat="1" ht="48">
      <c r="B238" s="40"/>
      <c r="C238" s="62"/>
      <c r="D238" s="203" t="s">
        <v>144</v>
      </c>
      <c r="E238" s="62"/>
      <c r="F238" s="204" t="s">
        <v>373</v>
      </c>
      <c r="G238" s="62"/>
      <c r="H238" s="62"/>
      <c r="I238" s="162"/>
      <c r="J238" s="62"/>
      <c r="K238" s="62"/>
      <c r="L238" s="60"/>
      <c r="M238" s="205"/>
      <c r="N238" s="41"/>
      <c r="O238" s="41"/>
      <c r="P238" s="41"/>
      <c r="Q238" s="41"/>
      <c r="R238" s="41"/>
      <c r="S238" s="41"/>
      <c r="T238" s="77"/>
      <c r="AT238" s="23" t="s">
        <v>144</v>
      </c>
      <c r="AU238" s="23" t="s">
        <v>86</v>
      </c>
    </row>
    <row r="239" spans="2:65" s="11" customFormat="1" ht="12">
      <c r="B239" s="206"/>
      <c r="C239" s="207"/>
      <c r="D239" s="203" t="s">
        <v>146</v>
      </c>
      <c r="E239" s="208" t="s">
        <v>21</v>
      </c>
      <c r="F239" s="209" t="s">
        <v>374</v>
      </c>
      <c r="G239" s="207"/>
      <c r="H239" s="208" t="s">
        <v>21</v>
      </c>
      <c r="I239" s="210"/>
      <c r="J239" s="207"/>
      <c r="K239" s="207"/>
      <c r="L239" s="211"/>
      <c r="M239" s="212"/>
      <c r="N239" s="213"/>
      <c r="O239" s="213"/>
      <c r="P239" s="213"/>
      <c r="Q239" s="213"/>
      <c r="R239" s="213"/>
      <c r="S239" s="213"/>
      <c r="T239" s="214"/>
      <c r="AT239" s="215" t="s">
        <v>146</v>
      </c>
      <c r="AU239" s="215" t="s">
        <v>86</v>
      </c>
      <c r="AV239" s="11" t="s">
        <v>84</v>
      </c>
      <c r="AW239" s="11" t="s">
        <v>39</v>
      </c>
      <c r="AX239" s="11" t="s">
        <v>76</v>
      </c>
      <c r="AY239" s="215" t="s">
        <v>135</v>
      </c>
    </row>
    <row r="240" spans="2:65" s="12" customFormat="1" ht="12">
      <c r="B240" s="216"/>
      <c r="C240" s="217"/>
      <c r="D240" s="203" t="s">
        <v>146</v>
      </c>
      <c r="E240" s="218" t="s">
        <v>21</v>
      </c>
      <c r="F240" s="219" t="s">
        <v>610</v>
      </c>
      <c r="G240" s="217"/>
      <c r="H240" s="220">
        <v>5.0999999999999996</v>
      </c>
      <c r="I240" s="221"/>
      <c r="J240" s="217"/>
      <c r="K240" s="217"/>
      <c r="L240" s="222"/>
      <c r="M240" s="223"/>
      <c r="N240" s="224"/>
      <c r="O240" s="224"/>
      <c r="P240" s="224"/>
      <c r="Q240" s="224"/>
      <c r="R240" s="224"/>
      <c r="S240" s="224"/>
      <c r="T240" s="225"/>
      <c r="AT240" s="226" t="s">
        <v>146</v>
      </c>
      <c r="AU240" s="226" t="s">
        <v>86</v>
      </c>
      <c r="AV240" s="12" t="s">
        <v>86</v>
      </c>
      <c r="AW240" s="12" t="s">
        <v>39</v>
      </c>
      <c r="AX240" s="12" t="s">
        <v>84</v>
      </c>
      <c r="AY240" s="226" t="s">
        <v>135</v>
      </c>
    </row>
    <row r="241" spans="2:65" s="1" customFormat="1" ht="16.5" customHeight="1">
      <c r="B241" s="40"/>
      <c r="C241" s="191" t="s">
        <v>376</v>
      </c>
      <c r="D241" s="191" t="s">
        <v>137</v>
      </c>
      <c r="E241" s="192" t="s">
        <v>377</v>
      </c>
      <c r="F241" s="193" t="s">
        <v>378</v>
      </c>
      <c r="G241" s="194" t="s">
        <v>140</v>
      </c>
      <c r="H241" s="195">
        <v>204.66</v>
      </c>
      <c r="I241" s="196"/>
      <c r="J241" s="197">
        <f>ROUND(I241*H241,2)</f>
        <v>0</v>
      </c>
      <c r="K241" s="193" t="s">
        <v>141</v>
      </c>
      <c r="L241" s="60"/>
      <c r="M241" s="198" t="s">
        <v>21</v>
      </c>
      <c r="N241" s="199" t="s">
        <v>47</v>
      </c>
      <c r="O241" s="41"/>
      <c r="P241" s="200">
        <f>O241*H241</f>
        <v>0</v>
      </c>
      <c r="Q241" s="200">
        <v>0</v>
      </c>
      <c r="R241" s="200">
        <f>Q241*H241</f>
        <v>0</v>
      </c>
      <c r="S241" s="200">
        <v>0.11</v>
      </c>
      <c r="T241" s="201">
        <f>S241*H241</f>
        <v>22.512599999999999</v>
      </c>
      <c r="AR241" s="23" t="s">
        <v>142</v>
      </c>
      <c r="AT241" s="23" t="s">
        <v>137</v>
      </c>
      <c r="AU241" s="23" t="s">
        <v>86</v>
      </c>
      <c r="AY241" s="23" t="s">
        <v>135</v>
      </c>
      <c r="BE241" s="202">
        <f>IF(N241="základní",J241,0)</f>
        <v>0</v>
      </c>
      <c r="BF241" s="202">
        <f>IF(N241="snížená",J241,0)</f>
        <v>0</v>
      </c>
      <c r="BG241" s="202">
        <f>IF(N241="zákl. přenesená",J241,0)</f>
        <v>0</v>
      </c>
      <c r="BH241" s="202">
        <f>IF(N241="sníž. přenesená",J241,0)</f>
        <v>0</v>
      </c>
      <c r="BI241" s="202">
        <f>IF(N241="nulová",J241,0)</f>
        <v>0</v>
      </c>
      <c r="BJ241" s="23" t="s">
        <v>84</v>
      </c>
      <c r="BK241" s="202">
        <f>ROUND(I241*H241,2)</f>
        <v>0</v>
      </c>
      <c r="BL241" s="23" t="s">
        <v>142</v>
      </c>
      <c r="BM241" s="23" t="s">
        <v>628</v>
      </c>
    </row>
    <row r="242" spans="2:65" s="1" customFormat="1" ht="48">
      <c r="B242" s="40"/>
      <c r="C242" s="62"/>
      <c r="D242" s="203" t="s">
        <v>144</v>
      </c>
      <c r="E242" s="62"/>
      <c r="F242" s="204" t="s">
        <v>380</v>
      </c>
      <c r="G242" s="62"/>
      <c r="H242" s="62"/>
      <c r="I242" s="162"/>
      <c r="J242" s="62"/>
      <c r="K242" s="62"/>
      <c r="L242" s="60"/>
      <c r="M242" s="205"/>
      <c r="N242" s="41"/>
      <c r="O242" s="41"/>
      <c r="P242" s="41"/>
      <c r="Q242" s="41"/>
      <c r="R242" s="41"/>
      <c r="S242" s="41"/>
      <c r="T242" s="77"/>
      <c r="AT242" s="23" t="s">
        <v>144</v>
      </c>
      <c r="AU242" s="23" t="s">
        <v>86</v>
      </c>
    </row>
    <row r="243" spans="2:65" s="11" customFormat="1" ht="12">
      <c r="B243" s="206"/>
      <c r="C243" s="207"/>
      <c r="D243" s="203" t="s">
        <v>146</v>
      </c>
      <c r="E243" s="208" t="s">
        <v>21</v>
      </c>
      <c r="F243" s="209" t="s">
        <v>381</v>
      </c>
      <c r="G243" s="207"/>
      <c r="H243" s="208" t="s">
        <v>21</v>
      </c>
      <c r="I243" s="210"/>
      <c r="J243" s="207"/>
      <c r="K243" s="207"/>
      <c r="L243" s="211"/>
      <c r="M243" s="212"/>
      <c r="N243" s="213"/>
      <c r="O243" s="213"/>
      <c r="P243" s="213"/>
      <c r="Q243" s="213"/>
      <c r="R243" s="213"/>
      <c r="S243" s="213"/>
      <c r="T243" s="214"/>
      <c r="AT243" s="215" t="s">
        <v>146</v>
      </c>
      <c r="AU243" s="215" t="s">
        <v>86</v>
      </c>
      <c r="AV243" s="11" t="s">
        <v>84</v>
      </c>
      <c r="AW243" s="11" t="s">
        <v>39</v>
      </c>
      <c r="AX243" s="11" t="s">
        <v>76</v>
      </c>
      <c r="AY243" s="215" t="s">
        <v>135</v>
      </c>
    </row>
    <row r="244" spans="2:65" s="12" customFormat="1" ht="12">
      <c r="B244" s="216"/>
      <c r="C244" s="217"/>
      <c r="D244" s="203" t="s">
        <v>146</v>
      </c>
      <c r="E244" s="218" t="s">
        <v>21</v>
      </c>
      <c r="F244" s="219" t="s">
        <v>629</v>
      </c>
      <c r="G244" s="217"/>
      <c r="H244" s="220">
        <v>204.66</v>
      </c>
      <c r="I244" s="221"/>
      <c r="J244" s="217"/>
      <c r="K244" s="217"/>
      <c r="L244" s="222"/>
      <c r="M244" s="223"/>
      <c r="N244" s="224"/>
      <c r="O244" s="224"/>
      <c r="P244" s="224"/>
      <c r="Q244" s="224"/>
      <c r="R244" s="224"/>
      <c r="S244" s="224"/>
      <c r="T244" s="225"/>
      <c r="AT244" s="226" t="s">
        <v>146</v>
      </c>
      <c r="AU244" s="226" t="s">
        <v>86</v>
      </c>
      <c r="AV244" s="12" t="s">
        <v>86</v>
      </c>
      <c r="AW244" s="12" t="s">
        <v>39</v>
      </c>
      <c r="AX244" s="12" t="s">
        <v>84</v>
      </c>
      <c r="AY244" s="226" t="s">
        <v>135</v>
      </c>
    </row>
    <row r="245" spans="2:65" s="1" customFormat="1" ht="16.5" customHeight="1">
      <c r="B245" s="40"/>
      <c r="C245" s="191" t="s">
        <v>383</v>
      </c>
      <c r="D245" s="191" t="s">
        <v>137</v>
      </c>
      <c r="E245" s="192" t="s">
        <v>384</v>
      </c>
      <c r="F245" s="193" t="s">
        <v>385</v>
      </c>
      <c r="G245" s="194" t="s">
        <v>165</v>
      </c>
      <c r="H245" s="195">
        <v>2.5</v>
      </c>
      <c r="I245" s="196"/>
      <c r="J245" s="197">
        <f>ROUND(I245*H245,2)</f>
        <v>0</v>
      </c>
      <c r="K245" s="193" t="s">
        <v>141</v>
      </c>
      <c r="L245" s="60"/>
      <c r="M245" s="198" t="s">
        <v>21</v>
      </c>
      <c r="N245" s="199" t="s">
        <v>47</v>
      </c>
      <c r="O245" s="41"/>
      <c r="P245" s="200">
        <f>O245*H245</f>
        <v>0</v>
      </c>
      <c r="Q245" s="200">
        <v>0.50375000000000003</v>
      </c>
      <c r="R245" s="200">
        <f>Q245*H245</f>
        <v>1.2593750000000001</v>
      </c>
      <c r="S245" s="200">
        <v>2.5</v>
      </c>
      <c r="T245" s="201">
        <f>S245*H245</f>
        <v>6.25</v>
      </c>
      <c r="AR245" s="23" t="s">
        <v>142</v>
      </c>
      <c r="AT245" s="23" t="s">
        <v>137</v>
      </c>
      <c r="AU245" s="23" t="s">
        <v>86</v>
      </c>
      <c r="AY245" s="23" t="s">
        <v>135</v>
      </c>
      <c r="BE245" s="202">
        <f>IF(N245="základní",J245,0)</f>
        <v>0</v>
      </c>
      <c r="BF245" s="202">
        <f>IF(N245="snížená",J245,0)</f>
        <v>0</v>
      </c>
      <c r="BG245" s="202">
        <f>IF(N245="zákl. přenesená",J245,0)</f>
        <v>0</v>
      </c>
      <c r="BH245" s="202">
        <f>IF(N245="sníž. přenesená",J245,0)</f>
        <v>0</v>
      </c>
      <c r="BI245" s="202">
        <f>IF(N245="nulová",J245,0)</f>
        <v>0</v>
      </c>
      <c r="BJ245" s="23" t="s">
        <v>84</v>
      </c>
      <c r="BK245" s="202">
        <f>ROUND(I245*H245,2)</f>
        <v>0</v>
      </c>
      <c r="BL245" s="23" t="s">
        <v>142</v>
      </c>
      <c r="BM245" s="23" t="s">
        <v>630</v>
      </c>
    </row>
    <row r="246" spans="2:65" s="1" customFormat="1" ht="84">
      <c r="B246" s="40"/>
      <c r="C246" s="62"/>
      <c r="D246" s="203" t="s">
        <v>144</v>
      </c>
      <c r="E246" s="62"/>
      <c r="F246" s="204" t="s">
        <v>387</v>
      </c>
      <c r="G246" s="62"/>
      <c r="H246" s="62"/>
      <c r="I246" s="162"/>
      <c r="J246" s="62"/>
      <c r="K246" s="62"/>
      <c r="L246" s="60"/>
      <c r="M246" s="205"/>
      <c r="N246" s="41"/>
      <c r="O246" s="41"/>
      <c r="P246" s="41"/>
      <c r="Q246" s="41"/>
      <c r="R246" s="41"/>
      <c r="S246" s="41"/>
      <c r="T246" s="77"/>
      <c r="AT246" s="23" t="s">
        <v>144</v>
      </c>
      <c r="AU246" s="23" t="s">
        <v>86</v>
      </c>
    </row>
    <row r="247" spans="2:65" s="11" customFormat="1" ht="12">
      <c r="B247" s="206"/>
      <c r="C247" s="207"/>
      <c r="D247" s="203" t="s">
        <v>146</v>
      </c>
      <c r="E247" s="208" t="s">
        <v>21</v>
      </c>
      <c r="F247" s="209" t="s">
        <v>388</v>
      </c>
      <c r="G247" s="207"/>
      <c r="H247" s="208" t="s">
        <v>21</v>
      </c>
      <c r="I247" s="210"/>
      <c r="J247" s="207"/>
      <c r="K247" s="207"/>
      <c r="L247" s="211"/>
      <c r="M247" s="212"/>
      <c r="N247" s="213"/>
      <c r="O247" s="213"/>
      <c r="P247" s="213"/>
      <c r="Q247" s="213"/>
      <c r="R247" s="213"/>
      <c r="S247" s="213"/>
      <c r="T247" s="214"/>
      <c r="AT247" s="215" t="s">
        <v>146</v>
      </c>
      <c r="AU247" s="215" t="s">
        <v>86</v>
      </c>
      <c r="AV247" s="11" t="s">
        <v>84</v>
      </c>
      <c r="AW247" s="11" t="s">
        <v>39</v>
      </c>
      <c r="AX247" s="11" t="s">
        <v>76</v>
      </c>
      <c r="AY247" s="215" t="s">
        <v>135</v>
      </c>
    </row>
    <row r="248" spans="2:65" s="12" customFormat="1" ht="12">
      <c r="B248" s="216"/>
      <c r="C248" s="217"/>
      <c r="D248" s="203" t="s">
        <v>146</v>
      </c>
      <c r="E248" s="218" t="s">
        <v>21</v>
      </c>
      <c r="F248" s="219" t="s">
        <v>389</v>
      </c>
      <c r="G248" s="217"/>
      <c r="H248" s="220">
        <v>2.5</v>
      </c>
      <c r="I248" s="221"/>
      <c r="J248" s="217"/>
      <c r="K248" s="217"/>
      <c r="L248" s="222"/>
      <c r="M248" s="223"/>
      <c r="N248" s="224"/>
      <c r="O248" s="224"/>
      <c r="P248" s="224"/>
      <c r="Q248" s="224"/>
      <c r="R248" s="224"/>
      <c r="S248" s="224"/>
      <c r="T248" s="225"/>
      <c r="AT248" s="226" t="s">
        <v>146</v>
      </c>
      <c r="AU248" s="226" t="s">
        <v>86</v>
      </c>
      <c r="AV248" s="12" t="s">
        <v>86</v>
      </c>
      <c r="AW248" s="12" t="s">
        <v>39</v>
      </c>
      <c r="AX248" s="12" t="s">
        <v>84</v>
      </c>
      <c r="AY248" s="226" t="s">
        <v>135</v>
      </c>
    </row>
    <row r="249" spans="2:65" s="1" customFormat="1" ht="16.5" customHeight="1">
      <c r="B249" s="40"/>
      <c r="C249" s="238" t="s">
        <v>391</v>
      </c>
      <c r="D249" s="238" t="s">
        <v>198</v>
      </c>
      <c r="E249" s="239" t="s">
        <v>392</v>
      </c>
      <c r="F249" s="240" t="s">
        <v>393</v>
      </c>
      <c r="G249" s="241" t="s">
        <v>201</v>
      </c>
      <c r="H249" s="242">
        <v>5</v>
      </c>
      <c r="I249" s="243"/>
      <c r="J249" s="244">
        <f>ROUND(I249*H249,2)</f>
        <v>0</v>
      </c>
      <c r="K249" s="240" t="s">
        <v>141</v>
      </c>
      <c r="L249" s="245"/>
      <c r="M249" s="246" t="s">
        <v>21</v>
      </c>
      <c r="N249" s="247" t="s">
        <v>47</v>
      </c>
      <c r="O249" s="41"/>
      <c r="P249" s="200">
        <f>O249*H249</f>
        <v>0</v>
      </c>
      <c r="Q249" s="200">
        <v>1</v>
      </c>
      <c r="R249" s="200">
        <f>Q249*H249</f>
        <v>5</v>
      </c>
      <c r="S249" s="200">
        <v>0</v>
      </c>
      <c r="T249" s="201">
        <f>S249*H249</f>
        <v>0</v>
      </c>
      <c r="AR249" s="23" t="s">
        <v>190</v>
      </c>
      <c r="AT249" s="23" t="s">
        <v>198</v>
      </c>
      <c r="AU249" s="23" t="s">
        <v>86</v>
      </c>
      <c r="AY249" s="23" t="s">
        <v>135</v>
      </c>
      <c r="BE249" s="202">
        <f>IF(N249="základní",J249,0)</f>
        <v>0</v>
      </c>
      <c r="BF249" s="202">
        <f>IF(N249="snížená",J249,0)</f>
        <v>0</v>
      </c>
      <c r="BG249" s="202">
        <f>IF(N249="zákl. přenesená",J249,0)</f>
        <v>0</v>
      </c>
      <c r="BH249" s="202">
        <f>IF(N249="sníž. přenesená",J249,0)</f>
        <v>0</v>
      </c>
      <c r="BI249" s="202">
        <f>IF(N249="nulová",J249,0)</f>
        <v>0</v>
      </c>
      <c r="BJ249" s="23" t="s">
        <v>84</v>
      </c>
      <c r="BK249" s="202">
        <f>ROUND(I249*H249,2)</f>
        <v>0</v>
      </c>
      <c r="BL249" s="23" t="s">
        <v>142</v>
      </c>
      <c r="BM249" s="23" t="s">
        <v>631</v>
      </c>
    </row>
    <row r="250" spans="2:65" s="12" customFormat="1" ht="12">
      <c r="B250" s="216"/>
      <c r="C250" s="217"/>
      <c r="D250" s="203" t="s">
        <v>146</v>
      </c>
      <c r="E250" s="217"/>
      <c r="F250" s="219" t="s">
        <v>632</v>
      </c>
      <c r="G250" s="217"/>
      <c r="H250" s="220">
        <v>5</v>
      </c>
      <c r="I250" s="221"/>
      <c r="J250" s="217"/>
      <c r="K250" s="217"/>
      <c r="L250" s="222"/>
      <c r="M250" s="223"/>
      <c r="N250" s="224"/>
      <c r="O250" s="224"/>
      <c r="P250" s="224"/>
      <c r="Q250" s="224"/>
      <c r="R250" s="224"/>
      <c r="S250" s="224"/>
      <c r="T250" s="225"/>
      <c r="AT250" s="226" t="s">
        <v>146</v>
      </c>
      <c r="AU250" s="226" t="s">
        <v>86</v>
      </c>
      <c r="AV250" s="12" t="s">
        <v>86</v>
      </c>
      <c r="AW250" s="12" t="s">
        <v>6</v>
      </c>
      <c r="AX250" s="12" t="s">
        <v>84</v>
      </c>
      <c r="AY250" s="226" t="s">
        <v>135</v>
      </c>
    </row>
    <row r="251" spans="2:65" s="10" customFormat="1" ht="29.85" customHeight="1">
      <c r="B251" s="175"/>
      <c r="C251" s="176"/>
      <c r="D251" s="177" t="s">
        <v>75</v>
      </c>
      <c r="E251" s="189" t="s">
        <v>396</v>
      </c>
      <c r="F251" s="189" t="s">
        <v>397</v>
      </c>
      <c r="G251" s="176"/>
      <c r="H251" s="176"/>
      <c r="I251" s="179"/>
      <c r="J251" s="190">
        <f>BK251</f>
        <v>0</v>
      </c>
      <c r="K251" s="176"/>
      <c r="L251" s="181"/>
      <c r="M251" s="182"/>
      <c r="N251" s="183"/>
      <c r="O251" s="183"/>
      <c r="P251" s="184">
        <f>SUM(P252:P273)</f>
        <v>0</v>
      </c>
      <c r="Q251" s="183"/>
      <c r="R251" s="184">
        <f>SUM(R252:R273)</f>
        <v>0</v>
      </c>
      <c r="S251" s="183"/>
      <c r="T251" s="185">
        <f>SUM(T252:T273)</f>
        <v>0</v>
      </c>
      <c r="AR251" s="186" t="s">
        <v>84</v>
      </c>
      <c r="AT251" s="187" t="s">
        <v>75</v>
      </c>
      <c r="AU251" s="187" t="s">
        <v>84</v>
      </c>
      <c r="AY251" s="186" t="s">
        <v>135</v>
      </c>
      <c r="BK251" s="188">
        <f>SUM(BK252:BK273)</f>
        <v>0</v>
      </c>
    </row>
    <row r="252" spans="2:65" s="1" customFormat="1" ht="25.5" customHeight="1">
      <c r="B252" s="40"/>
      <c r="C252" s="191" t="s">
        <v>398</v>
      </c>
      <c r="D252" s="191" t="s">
        <v>137</v>
      </c>
      <c r="E252" s="192" t="s">
        <v>399</v>
      </c>
      <c r="F252" s="193" t="s">
        <v>400</v>
      </c>
      <c r="G252" s="194" t="s">
        <v>201</v>
      </c>
      <c r="H252" s="195">
        <v>547.05200000000002</v>
      </c>
      <c r="I252" s="196"/>
      <c r="J252" s="197">
        <f>ROUND(I252*H252,2)</f>
        <v>0</v>
      </c>
      <c r="K252" s="193" t="s">
        <v>141</v>
      </c>
      <c r="L252" s="60"/>
      <c r="M252" s="198" t="s">
        <v>21</v>
      </c>
      <c r="N252" s="199" t="s">
        <v>47</v>
      </c>
      <c r="O252" s="41"/>
      <c r="P252" s="200">
        <f>O252*H252</f>
        <v>0</v>
      </c>
      <c r="Q252" s="200">
        <v>0</v>
      </c>
      <c r="R252" s="200">
        <f>Q252*H252</f>
        <v>0</v>
      </c>
      <c r="S252" s="200">
        <v>0</v>
      </c>
      <c r="T252" s="201">
        <f>S252*H252</f>
        <v>0</v>
      </c>
      <c r="AR252" s="23" t="s">
        <v>142</v>
      </c>
      <c r="AT252" s="23" t="s">
        <v>137</v>
      </c>
      <c r="AU252" s="23" t="s">
        <v>86</v>
      </c>
      <c r="AY252" s="23" t="s">
        <v>135</v>
      </c>
      <c r="BE252" s="202">
        <f>IF(N252="základní",J252,0)</f>
        <v>0</v>
      </c>
      <c r="BF252" s="202">
        <f>IF(N252="snížená",J252,0)</f>
        <v>0</v>
      </c>
      <c r="BG252" s="202">
        <f>IF(N252="zákl. přenesená",J252,0)</f>
        <v>0</v>
      </c>
      <c r="BH252" s="202">
        <f>IF(N252="sníž. přenesená",J252,0)</f>
        <v>0</v>
      </c>
      <c r="BI252" s="202">
        <f>IF(N252="nulová",J252,0)</f>
        <v>0</v>
      </c>
      <c r="BJ252" s="23" t="s">
        <v>84</v>
      </c>
      <c r="BK252" s="202">
        <f>ROUND(I252*H252,2)</f>
        <v>0</v>
      </c>
      <c r="BL252" s="23" t="s">
        <v>142</v>
      </c>
      <c r="BM252" s="23" t="s">
        <v>633</v>
      </c>
    </row>
    <row r="253" spans="2:65" s="1" customFormat="1" ht="96">
      <c r="B253" s="40"/>
      <c r="C253" s="62"/>
      <c r="D253" s="203" t="s">
        <v>144</v>
      </c>
      <c r="E253" s="62"/>
      <c r="F253" s="204" t="s">
        <v>402</v>
      </c>
      <c r="G253" s="62"/>
      <c r="H253" s="62"/>
      <c r="I253" s="162"/>
      <c r="J253" s="62"/>
      <c r="K253" s="62"/>
      <c r="L253" s="60"/>
      <c r="M253" s="205"/>
      <c r="N253" s="41"/>
      <c r="O253" s="41"/>
      <c r="P253" s="41"/>
      <c r="Q253" s="41"/>
      <c r="R253" s="41"/>
      <c r="S253" s="41"/>
      <c r="T253" s="77"/>
      <c r="AT253" s="23" t="s">
        <v>144</v>
      </c>
      <c r="AU253" s="23" t="s">
        <v>86</v>
      </c>
    </row>
    <row r="254" spans="2:65" s="11" customFormat="1" ht="12">
      <c r="B254" s="206"/>
      <c r="C254" s="207"/>
      <c r="D254" s="203" t="s">
        <v>146</v>
      </c>
      <c r="E254" s="208" t="s">
        <v>21</v>
      </c>
      <c r="F254" s="209" t="s">
        <v>403</v>
      </c>
      <c r="G254" s="207"/>
      <c r="H254" s="208" t="s">
        <v>21</v>
      </c>
      <c r="I254" s="210"/>
      <c r="J254" s="207"/>
      <c r="K254" s="207"/>
      <c r="L254" s="211"/>
      <c r="M254" s="212"/>
      <c r="N254" s="213"/>
      <c r="O254" s="213"/>
      <c r="P254" s="213"/>
      <c r="Q254" s="213"/>
      <c r="R254" s="213"/>
      <c r="S254" s="213"/>
      <c r="T254" s="214"/>
      <c r="AT254" s="215" t="s">
        <v>146</v>
      </c>
      <c r="AU254" s="215" t="s">
        <v>86</v>
      </c>
      <c r="AV254" s="11" t="s">
        <v>84</v>
      </c>
      <c r="AW254" s="11" t="s">
        <v>39</v>
      </c>
      <c r="AX254" s="11" t="s">
        <v>76</v>
      </c>
      <c r="AY254" s="215" t="s">
        <v>135</v>
      </c>
    </row>
    <row r="255" spans="2:65" s="12" customFormat="1" ht="12">
      <c r="B255" s="216"/>
      <c r="C255" s="217"/>
      <c r="D255" s="203" t="s">
        <v>146</v>
      </c>
      <c r="E255" s="218" t="s">
        <v>21</v>
      </c>
      <c r="F255" s="219" t="s">
        <v>634</v>
      </c>
      <c r="G255" s="217"/>
      <c r="H255" s="220">
        <v>293.60199999999998</v>
      </c>
      <c r="I255" s="221"/>
      <c r="J255" s="217"/>
      <c r="K255" s="217"/>
      <c r="L255" s="222"/>
      <c r="M255" s="223"/>
      <c r="N255" s="224"/>
      <c r="O255" s="224"/>
      <c r="P255" s="224"/>
      <c r="Q255" s="224"/>
      <c r="R255" s="224"/>
      <c r="S255" s="224"/>
      <c r="T255" s="225"/>
      <c r="AT255" s="226" t="s">
        <v>146</v>
      </c>
      <c r="AU255" s="226" t="s">
        <v>86</v>
      </c>
      <c r="AV255" s="12" t="s">
        <v>86</v>
      </c>
      <c r="AW255" s="12" t="s">
        <v>39</v>
      </c>
      <c r="AX255" s="12" t="s">
        <v>76</v>
      </c>
      <c r="AY255" s="226" t="s">
        <v>135</v>
      </c>
    </row>
    <row r="256" spans="2:65" s="12" customFormat="1" ht="12">
      <c r="B256" s="216"/>
      <c r="C256" s="217"/>
      <c r="D256" s="203" t="s">
        <v>146</v>
      </c>
      <c r="E256" s="218" t="s">
        <v>21</v>
      </c>
      <c r="F256" s="219" t="s">
        <v>635</v>
      </c>
      <c r="G256" s="217"/>
      <c r="H256" s="220">
        <v>230.422</v>
      </c>
      <c r="I256" s="221"/>
      <c r="J256" s="217"/>
      <c r="K256" s="217"/>
      <c r="L256" s="222"/>
      <c r="M256" s="223"/>
      <c r="N256" s="224"/>
      <c r="O256" s="224"/>
      <c r="P256" s="224"/>
      <c r="Q256" s="224"/>
      <c r="R256" s="224"/>
      <c r="S256" s="224"/>
      <c r="T256" s="225"/>
      <c r="AT256" s="226" t="s">
        <v>146</v>
      </c>
      <c r="AU256" s="226" t="s">
        <v>86</v>
      </c>
      <c r="AV256" s="12" t="s">
        <v>86</v>
      </c>
      <c r="AW256" s="12" t="s">
        <v>39</v>
      </c>
      <c r="AX256" s="12" t="s">
        <v>76</v>
      </c>
      <c r="AY256" s="226" t="s">
        <v>135</v>
      </c>
    </row>
    <row r="257" spans="2:65" s="12" customFormat="1" ht="12">
      <c r="B257" s="216"/>
      <c r="C257" s="217"/>
      <c r="D257" s="203" t="s">
        <v>146</v>
      </c>
      <c r="E257" s="218" t="s">
        <v>21</v>
      </c>
      <c r="F257" s="219" t="s">
        <v>636</v>
      </c>
      <c r="G257" s="217"/>
      <c r="H257" s="220">
        <v>23.027999999999999</v>
      </c>
      <c r="I257" s="221"/>
      <c r="J257" s="217"/>
      <c r="K257" s="217"/>
      <c r="L257" s="222"/>
      <c r="M257" s="223"/>
      <c r="N257" s="224"/>
      <c r="O257" s="224"/>
      <c r="P257" s="224"/>
      <c r="Q257" s="224"/>
      <c r="R257" s="224"/>
      <c r="S257" s="224"/>
      <c r="T257" s="225"/>
      <c r="AT257" s="226" t="s">
        <v>146</v>
      </c>
      <c r="AU257" s="226" t="s">
        <v>86</v>
      </c>
      <c r="AV257" s="12" t="s">
        <v>86</v>
      </c>
      <c r="AW257" s="12" t="s">
        <v>39</v>
      </c>
      <c r="AX257" s="12" t="s">
        <v>76</v>
      </c>
      <c r="AY257" s="226" t="s">
        <v>135</v>
      </c>
    </row>
    <row r="258" spans="2:65" s="13" customFormat="1" ht="12">
      <c r="B258" s="227"/>
      <c r="C258" s="228"/>
      <c r="D258" s="203" t="s">
        <v>146</v>
      </c>
      <c r="E258" s="229" t="s">
        <v>21</v>
      </c>
      <c r="F258" s="230" t="s">
        <v>151</v>
      </c>
      <c r="G258" s="228"/>
      <c r="H258" s="231">
        <v>547.05200000000002</v>
      </c>
      <c r="I258" s="232"/>
      <c r="J258" s="228"/>
      <c r="K258" s="228"/>
      <c r="L258" s="233"/>
      <c r="M258" s="234"/>
      <c r="N258" s="235"/>
      <c r="O258" s="235"/>
      <c r="P258" s="235"/>
      <c r="Q258" s="235"/>
      <c r="R258" s="235"/>
      <c r="S258" s="235"/>
      <c r="T258" s="236"/>
      <c r="AT258" s="237" t="s">
        <v>146</v>
      </c>
      <c r="AU258" s="237" t="s">
        <v>86</v>
      </c>
      <c r="AV258" s="13" t="s">
        <v>142</v>
      </c>
      <c r="AW258" s="13" t="s">
        <v>39</v>
      </c>
      <c r="AX258" s="13" t="s">
        <v>84</v>
      </c>
      <c r="AY258" s="237" t="s">
        <v>135</v>
      </c>
    </row>
    <row r="259" spans="2:65" s="1" customFormat="1" ht="25.5" customHeight="1">
      <c r="B259" s="40"/>
      <c r="C259" s="191" t="s">
        <v>407</v>
      </c>
      <c r="D259" s="191" t="s">
        <v>137</v>
      </c>
      <c r="E259" s="192" t="s">
        <v>408</v>
      </c>
      <c r="F259" s="193" t="s">
        <v>409</v>
      </c>
      <c r="G259" s="194" t="s">
        <v>201</v>
      </c>
      <c r="H259" s="195">
        <v>7658.7280000000001</v>
      </c>
      <c r="I259" s="196"/>
      <c r="J259" s="197">
        <f>ROUND(I259*H259,2)</f>
        <v>0</v>
      </c>
      <c r="K259" s="193" t="s">
        <v>141</v>
      </c>
      <c r="L259" s="60"/>
      <c r="M259" s="198" t="s">
        <v>21</v>
      </c>
      <c r="N259" s="199" t="s">
        <v>47</v>
      </c>
      <c r="O259" s="41"/>
      <c r="P259" s="200">
        <f>O259*H259</f>
        <v>0</v>
      </c>
      <c r="Q259" s="200">
        <v>0</v>
      </c>
      <c r="R259" s="200">
        <f>Q259*H259</f>
        <v>0</v>
      </c>
      <c r="S259" s="200">
        <v>0</v>
      </c>
      <c r="T259" s="201">
        <f>S259*H259</f>
        <v>0</v>
      </c>
      <c r="AR259" s="23" t="s">
        <v>142</v>
      </c>
      <c r="AT259" s="23" t="s">
        <v>137</v>
      </c>
      <c r="AU259" s="23" t="s">
        <v>86</v>
      </c>
      <c r="AY259" s="23" t="s">
        <v>135</v>
      </c>
      <c r="BE259" s="202">
        <f>IF(N259="základní",J259,0)</f>
        <v>0</v>
      </c>
      <c r="BF259" s="202">
        <f>IF(N259="snížená",J259,0)</f>
        <v>0</v>
      </c>
      <c r="BG259" s="202">
        <f>IF(N259="zákl. přenesená",J259,0)</f>
        <v>0</v>
      </c>
      <c r="BH259" s="202">
        <f>IF(N259="sníž. přenesená",J259,0)</f>
        <v>0</v>
      </c>
      <c r="BI259" s="202">
        <f>IF(N259="nulová",J259,0)</f>
        <v>0</v>
      </c>
      <c r="BJ259" s="23" t="s">
        <v>84</v>
      </c>
      <c r="BK259" s="202">
        <f>ROUND(I259*H259,2)</f>
        <v>0</v>
      </c>
      <c r="BL259" s="23" t="s">
        <v>142</v>
      </c>
      <c r="BM259" s="23" t="s">
        <v>637</v>
      </c>
    </row>
    <row r="260" spans="2:65" s="1" customFormat="1" ht="96">
      <c r="B260" s="40"/>
      <c r="C260" s="62"/>
      <c r="D260" s="203" t="s">
        <v>144</v>
      </c>
      <c r="E260" s="62"/>
      <c r="F260" s="204" t="s">
        <v>402</v>
      </c>
      <c r="G260" s="62"/>
      <c r="H260" s="62"/>
      <c r="I260" s="162"/>
      <c r="J260" s="62"/>
      <c r="K260" s="62"/>
      <c r="L260" s="60"/>
      <c r="M260" s="205"/>
      <c r="N260" s="41"/>
      <c r="O260" s="41"/>
      <c r="P260" s="41"/>
      <c r="Q260" s="41"/>
      <c r="R260" s="41"/>
      <c r="S260" s="41"/>
      <c r="T260" s="77"/>
      <c r="AT260" s="23" t="s">
        <v>144</v>
      </c>
      <c r="AU260" s="23" t="s">
        <v>86</v>
      </c>
    </row>
    <row r="261" spans="2:65" s="12" customFormat="1" ht="12">
      <c r="B261" s="216"/>
      <c r="C261" s="217"/>
      <c r="D261" s="203" t="s">
        <v>146</v>
      </c>
      <c r="E261" s="217"/>
      <c r="F261" s="219" t="s">
        <v>638</v>
      </c>
      <c r="G261" s="217"/>
      <c r="H261" s="220">
        <v>7658.7280000000001</v>
      </c>
      <c r="I261" s="221"/>
      <c r="J261" s="217"/>
      <c r="K261" s="217"/>
      <c r="L261" s="222"/>
      <c r="M261" s="223"/>
      <c r="N261" s="224"/>
      <c r="O261" s="224"/>
      <c r="P261" s="224"/>
      <c r="Q261" s="224"/>
      <c r="R261" s="224"/>
      <c r="S261" s="224"/>
      <c r="T261" s="225"/>
      <c r="AT261" s="226" t="s">
        <v>146</v>
      </c>
      <c r="AU261" s="226" t="s">
        <v>86</v>
      </c>
      <c r="AV261" s="12" t="s">
        <v>86</v>
      </c>
      <c r="AW261" s="12" t="s">
        <v>6</v>
      </c>
      <c r="AX261" s="12" t="s">
        <v>84</v>
      </c>
      <c r="AY261" s="226" t="s">
        <v>135</v>
      </c>
    </row>
    <row r="262" spans="2:65" s="1" customFormat="1" ht="16.5" customHeight="1">
      <c r="B262" s="40"/>
      <c r="C262" s="191" t="s">
        <v>412</v>
      </c>
      <c r="D262" s="191" t="s">
        <v>137</v>
      </c>
      <c r="E262" s="192" t="s">
        <v>413</v>
      </c>
      <c r="F262" s="193" t="s">
        <v>414</v>
      </c>
      <c r="G262" s="194" t="s">
        <v>201</v>
      </c>
      <c r="H262" s="195">
        <v>23.027999999999999</v>
      </c>
      <c r="I262" s="196"/>
      <c r="J262" s="197">
        <f>ROUND(I262*H262,2)</f>
        <v>0</v>
      </c>
      <c r="K262" s="193" t="s">
        <v>141</v>
      </c>
      <c r="L262" s="60"/>
      <c r="M262" s="198" t="s">
        <v>21</v>
      </c>
      <c r="N262" s="199" t="s">
        <v>47</v>
      </c>
      <c r="O262" s="41"/>
      <c r="P262" s="200">
        <f>O262*H262</f>
        <v>0</v>
      </c>
      <c r="Q262" s="200">
        <v>0</v>
      </c>
      <c r="R262" s="200">
        <f>Q262*H262</f>
        <v>0</v>
      </c>
      <c r="S262" s="200">
        <v>0</v>
      </c>
      <c r="T262" s="201">
        <f>S262*H262</f>
        <v>0</v>
      </c>
      <c r="AR262" s="23" t="s">
        <v>142</v>
      </c>
      <c r="AT262" s="23" t="s">
        <v>137</v>
      </c>
      <c r="AU262" s="23" t="s">
        <v>86</v>
      </c>
      <c r="AY262" s="23" t="s">
        <v>135</v>
      </c>
      <c r="BE262" s="202">
        <f>IF(N262="základní",J262,0)</f>
        <v>0</v>
      </c>
      <c r="BF262" s="202">
        <f>IF(N262="snížená",J262,0)</f>
        <v>0</v>
      </c>
      <c r="BG262" s="202">
        <f>IF(N262="zákl. přenesená",J262,0)</f>
        <v>0</v>
      </c>
      <c r="BH262" s="202">
        <f>IF(N262="sníž. přenesená",J262,0)</f>
        <v>0</v>
      </c>
      <c r="BI262" s="202">
        <f>IF(N262="nulová",J262,0)</f>
        <v>0</v>
      </c>
      <c r="BJ262" s="23" t="s">
        <v>84</v>
      </c>
      <c r="BK262" s="202">
        <f>ROUND(I262*H262,2)</f>
        <v>0</v>
      </c>
      <c r="BL262" s="23" t="s">
        <v>142</v>
      </c>
      <c r="BM262" s="23" t="s">
        <v>639</v>
      </c>
    </row>
    <row r="263" spans="2:65" s="1" customFormat="1" ht="72">
      <c r="B263" s="40"/>
      <c r="C263" s="62"/>
      <c r="D263" s="203" t="s">
        <v>144</v>
      </c>
      <c r="E263" s="62"/>
      <c r="F263" s="204" t="s">
        <v>416</v>
      </c>
      <c r="G263" s="62"/>
      <c r="H263" s="62"/>
      <c r="I263" s="162"/>
      <c r="J263" s="62"/>
      <c r="K263" s="62"/>
      <c r="L263" s="60"/>
      <c r="M263" s="205"/>
      <c r="N263" s="41"/>
      <c r="O263" s="41"/>
      <c r="P263" s="41"/>
      <c r="Q263" s="41"/>
      <c r="R263" s="41"/>
      <c r="S263" s="41"/>
      <c r="T263" s="77"/>
      <c r="AT263" s="23" t="s">
        <v>144</v>
      </c>
      <c r="AU263" s="23" t="s">
        <v>86</v>
      </c>
    </row>
    <row r="264" spans="2:65" s="11" customFormat="1" ht="12">
      <c r="B264" s="206"/>
      <c r="C264" s="207"/>
      <c r="D264" s="203" t="s">
        <v>146</v>
      </c>
      <c r="E264" s="208" t="s">
        <v>21</v>
      </c>
      <c r="F264" s="209" t="s">
        <v>417</v>
      </c>
      <c r="G264" s="207"/>
      <c r="H264" s="208" t="s">
        <v>21</v>
      </c>
      <c r="I264" s="210"/>
      <c r="J264" s="207"/>
      <c r="K264" s="207"/>
      <c r="L264" s="211"/>
      <c r="M264" s="212"/>
      <c r="N264" s="213"/>
      <c r="O264" s="213"/>
      <c r="P264" s="213"/>
      <c r="Q264" s="213"/>
      <c r="R264" s="213"/>
      <c r="S264" s="213"/>
      <c r="T264" s="214"/>
      <c r="AT264" s="215" t="s">
        <v>146</v>
      </c>
      <c r="AU264" s="215" t="s">
        <v>86</v>
      </c>
      <c r="AV264" s="11" t="s">
        <v>84</v>
      </c>
      <c r="AW264" s="11" t="s">
        <v>39</v>
      </c>
      <c r="AX264" s="11" t="s">
        <v>76</v>
      </c>
      <c r="AY264" s="215" t="s">
        <v>135</v>
      </c>
    </row>
    <row r="265" spans="2:65" s="12" customFormat="1" ht="12">
      <c r="B265" s="216"/>
      <c r="C265" s="217"/>
      <c r="D265" s="203" t="s">
        <v>146</v>
      </c>
      <c r="E265" s="218" t="s">
        <v>21</v>
      </c>
      <c r="F265" s="219" t="s">
        <v>636</v>
      </c>
      <c r="G265" s="217"/>
      <c r="H265" s="220">
        <v>23.027999999999999</v>
      </c>
      <c r="I265" s="221"/>
      <c r="J265" s="217"/>
      <c r="K265" s="217"/>
      <c r="L265" s="222"/>
      <c r="M265" s="223"/>
      <c r="N265" s="224"/>
      <c r="O265" s="224"/>
      <c r="P265" s="224"/>
      <c r="Q265" s="224"/>
      <c r="R265" s="224"/>
      <c r="S265" s="224"/>
      <c r="T265" s="225"/>
      <c r="AT265" s="226" t="s">
        <v>146</v>
      </c>
      <c r="AU265" s="226" t="s">
        <v>86</v>
      </c>
      <c r="AV265" s="12" t="s">
        <v>86</v>
      </c>
      <c r="AW265" s="12" t="s">
        <v>39</v>
      </c>
      <c r="AX265" s="12" t="s">
        <v>84</v>
      </c>
      <c r="AY265" s="226" t="s">
        <v>135</v>
      </c>
    </row>
    <row r="266" spans="2:65" s="1" customFormat="1" ht="25.5" customHeight="1">
      <c r="B266" s="40"/>
      <c r="C266" s="191" t="s">
        <v>418</v>
      </c>
      <c r="D266" s="191" t="s">
        <v>137</v>
      </c>
      <c r="E266" s="192" t="s">
        <v>419</v>
      </c>
      <c r="F266" s="193" t="s">
        <v>420</v>
      </c>
      <c r="G266" s="194" t="s">
        <v>201</v>
      </c>
      <c r="H266" s="195">
        <v>230.422</v>
      </c>
      <c r="I266" s="196"/>
      <c r="J266" s="197">
        <f>ROUND(I266*H266,2)</f>
        <v>0</v>
      </c>
      <c r="K266" s="193" t="s">
        <v>141</v>
      </c>
      <c r="L266" s="60"/>
      <c r="M266" s="198" t="s">
        <v>21</v>
      </c>
      <c r="N266" s="199" t="s">
        <v>47</v>
      </c>
      <c r="O266" s="41"/>
      <c r="P266" s="200">
        <f>O266*H266</f>
        <v>0</v>
      </c>
      <c r="Q266" s="200">
        <v>0</v>
      </c>
      <c r="R266" s="200">
        <f>Q266*H266</f>
        <v>0</v>
      </c>
      <c r="S266" s="200">
        <v>0</v>
      </c>
      <c r="T266" s="201">
        <f>S266*H266</f>
        <v>0</v>
      </c>
      <c r="AR266" s="23" t="s">
        <v>142</v>
      </c>
      <c r="AT266" s="23" t="s">
        <v>137</v>
      </c>
      <c r="AU266" s="23" t="s">
        <v>86</v>
      </c>
      <c r="AY266" s="23" t="s">
        <v>135</v>
      </c>
      <c r="BE266" s="202">
        <f>IF(N266="základní",J266,0)</f>
        <v>0</v>
      </c>
      <c r="BF266" s="202">
        <f>IF(N266="snížená",J266,0)</f>
        <v>0</v>
      </c>
      <c r="BG266" s="202">
        <f>IF(N266="zákl. přenesená",J266,0)</f>
        <v>0</v>
      </c>
      <c r="BH266" s="202">
        <f>IF(N266="sníž. přenesená",J266,0)</f>
        <v>0</v>
      </c>
      <c r="BI266" s="202">
        <f>IF(N266="nulová",J266,0)</f>
        <v>0</v>
      </c>
      <c r="BJ266" s="23" t="s">
        <v>84</v>
      </c>
      <c r="BK266" s="202">
        <f>ROUND(I266*H266,2)</f>
        <v>0</v>
      </c>
      <c r="BL266" s="23" t="s">
        <v>142</v>
      </c>
      <c r="BM266" s="23" t="s">
        <v>640</v>
      </c>
    </row>
    <row r="267" spans="2:65" s="1" customFormat="1" ht="72">
      <c r="B267" s="40"/>
      <c r="C267" s="62"/>
      <c r="D267" s="203" t="s">
        <v>144</v>
      </c>
      <c r="E267" s="62"/>
      <c r="F267" s="204" t="s">
        <v>416</v>
      </c>
      <c r="G267" s="62"/>
      <c r="H267" s="62"/>
      <c r="I267" s="162"/>
      <c r="J267" s="62"/>
      <c r="K267" s="62"/>
      <c r="L267" s="60"/>
      <c r="M267" s="205"/>
      <c r="N267" s="41"/>
      <c r="O267" s="41"/>
      <c r="P267" s="41"/>
      <c r="Q267" s="41"/>
      <c r="R267" s="41"/>
      <c r="S267" s="41"/>
      <c r="T267" s="77"/>
      <c r="AT267" s="23" t="s">
        <v>144</v>
      </c>
      <c r="AU267" s="23" t="s">
        <v>86</v>
      </c>
    </row>
    <row r="268" spans="2:65" s="11" customFormat="1" ht="12">
      <c r="B268" s="206"/>
      <c r="C268" s="207"/>
      <c r="D268" s="203" t="s">
        <v>146</v>
      </c>
      <c r="E268" s="208" t="s">
        <v>21</v>
      </c>
      <c r="F268" s="209" t="s">
        <v>417</v>
      </c>
      <c r="G268" s="207"/>
      <c r="H268" s="208" t="s">
        <v>21</v>
      </c>
      <c r="I268" s="210"/>
      <c r="J268" s="207"/>
      <c r="K268" s="207"/>
      <c r="L268" s="211"/>
      <c r="M268" s="212"/>
      <c r="N268" s="213"/>
      <c r="O268" s="213"/>
      <c r="P268" s="213"/>
      <c r="Q268" s="213"/>
      <c r="R268" s="213"/>
      <c r="S268" s="213"/>
      <c r="T268" s="214"/>
      <c r="AT268" s="215" t="s">
        <v>146</v>
      </c>
      <c r="AU268" s="215" t="s">
        <v>86</v>
      </c>
      <c r="AV268" s="11" t="s">
        <v>84</v>
      </c>
      <c r="AW268" s="11" t="s">
        <v>39</v>
      </c>
      <c r="AX268" s="11" t="s">
        <v>76</v>
      </c>
      <c r="AY268" s="215" t="s">
        <v>135</v>
      </c>
    </row>
    <row r="269" spans="2:65" s="12" customFormat="1" ht="12">
      <c r="B269" s="216"/>
      <c r="C269" s="217"/>
      <c r="D269" s="203" t="s">
        <v>146</v>
      </c>
      <c r="E269" s="218" t="s">
        <v>21</v>
      </c>
      <c r="F269" s="219" t="s">
        <v>635</v>
      </c>
      <c r="G269" s="217"/>
      <c r="H269" s="220">
        <v>230.422</v>
      </c>
      <c r="I269" s="221"/>
      <c r="J269" s="217"/>
      <c r="K269" s="217"/>
      <c r="L269" s="222"/>
      <c r="M269" s="223"/>
      <c r="N269" s="224"/>
      <c r="O269" s="224"/>
      <c r="P269" s="224"/>
      <c r="Q269" s="224"/>
      <c r="R269" s="224"/>
      <c r="S269" s="224"/>
      <c r="T269" s="225"/>
      <c r="AT269" s="226" t="s">
        <v>146</v>
      </c>
      <c r="AU269" s="226" t="s">
        <v>86</v>
      </c>
      <c r="AV269" s="12" t="s">
        <v>86</v>
      </c>
      <c r="AW269" s="12" t="s">
        <v>39</v>
      </c>
      <c r="AX269" s="12" t="s">
        <v>84</v>
      </c>
      <c r="AY269" s="226" t="s">
        <v>135</v>
      </c>
    </row>
    <row r="270" spans="2:65" s="1" customFormat="1" ht="25.5" customHeight="1">
      <c r="B270" s="40"/>
      <c r="C270" s="191" t="s">
        <v>422</v>
      </c>
      <c r="D270" s="191" t="s">
        <v>137</v>
      </c>
      <c r="E270" s="192" t="s">
        <v>423</v>
      </c>
      <c r="F270" s="193" t="s">
        <v>424</v>
      </c>
      <c r="G270" s="194" t="s">
        <v>201</v>
      </c>
      <c r="H270" s="195">
        <v>293.60199999999998</v>
      </c>
      <c r="I270" s="196"/>
      <c r="J270" s="197">
        <f>ROUND(I270*H270,2)</f>
        <v>0</v>
      </c>
      <c r="K270" s="193" t="s">
        <v>141</v>
      </c>
      <c r="L270" s="60"/>
      <c r="M270" s="198" t="s">
        <v>21</v>
      </c>
      <c r="N270" s="199" t="s">
        <v>47</v>
      </c>
      <c r="O270" s="41"/>
      <c r="P270" s="200">
        <f>O270*H270</f>
        <v>0</v>
      </c>
      <c r="Q270" s="200">
        <v>0</v>
      </c>
      <c r="R270" s="200">
        <f>Q270*H270</f>
        <v>0</v>
      </c>
      <c r="S270" s="200">
        <v>0</v>
      </c>
      <c r="T270" s="201">
        <f>S270*H270</f>
        <v>0</v>
      </c>
      <c r="AR270" s="23" t="s">
        <v>142</v>
      </c>
      <c r="AT270" s="23" t="s">
        <v>137</v>
      </c>
      <c r="AU270" s="23" t="s">
        <v>86</v>
      </c>
      <c r="AY270" s="23" t="s">
        <v>135</v>
      </c>
      <c r="BE270" s="202">
        <f>IF(N270="základní",J270,0)</f>
        <v>0</v>
      </c>
      <c r="BF270" s="202">
        <f>IF(N270="snížená",J270,0)</f>
        <v>0</v>
      </c>
      <c r="BG270" s="202">
        <f>IF(N270="zákl. přenesená",J270,0)</f>
        <v>0</v>
      </c>
      <c r="BH270" s="202">
        <f>IF(N270="sníž. přenesená",J270,0)</f>
        <v>0</v>
      </c>
      <c r="BI270" s="202">
        <f>IF(N270="nulová",J270,0)</f>
        <v>0</v>
      </c>
      <c r="BJ270" s="23" t="s">
        <v>84</v>
      </c>
      <c r="BK270" s="202">
        <f>ROUND(I270*H270,2)</f>
        <v>0</v>
      </c>
      <c r="BL270" s="23" t="s">
        <v>142</v>
      </c>
      <c r="BM270" s="23" t="s">
        <v>641</v>
      </c>
    </row>
    <row r="271" spans="2:65" s="1" customFormat="1" ht="72">
      <c r="B271" s="40"/>
      <c r="C271" s="62"/>
      <c r="D271" s="203" t="s">
        <v>144</v>
      </c>
      <c r="E271" s="62"/>
      <c r="F271" s="204" t="s">
        <v>416</v>
      </c>
      <c r="G271" s="62"/>
      <c r="H271" s="62"/>
      <c r="I271" s="162"/>
      <c r="J271" s="62"/>
      <c r="K271" s="62"/>
      <c r="L271" s="60"/>
      <c r="M271" s="205"/>
      <c r="N271" s="41"/>
      <c r="O271" s="41"/>
      <c r="P271" s="41"/>
      <c r="Q271" s="41"/>
      <c r="R271" s="41"/>
      <c r="S271" s="41"/>
      <c r="T271" s="77"/>
      <c r="AT271" s="23" t="s">
        <v>144</v>
      </c>
      <c r="AU271" s="23" t="s">
        <v>86</v>
      </c>
    </row>
    <row r="272" spans="2:65" s="11" customFormat="1" ht="12">
      <c r="B272" s="206"/>
      <c r="C272" s="207"/>
      <c r="D272" s="203" t="s">
        <v>146</v>
      </c>
      <c r="E272" s="208" t="s">
        <v>21</v>
      </c>
      <c r="F272" s="209" t="s">
        <v>417</v>
      </c>
      <c r="G272" s="207"/>
      <c r="H272" s="208" t="s">
        <v>21</v>
      </c>
      <c r="I272" s="210"/>
      <c r="J272" s="207"/>
      <c r="K272" s="207"/>
      <c r="L272" s="211"/>
      <c r="M272" s="212"/>
      <c r="N272" s="213"/>
      <c r="O272" s="213"/>
      <c r="P272" s="213"/>
      <c r="Q272" s="213"/>
      <c r="R272" s="213"/>
      <c r="S272" s="213"/>
      <c r="T272" s="214"/>
      <c r="AT272" s="215" t="s">
        <v>146</v>
      </c>
      <c r="AU272" s="215" t="s">
        <v>86</v>
      </c>
      <c r="AV272" s="11" t="s">
        <v>84</v>
      </c>
      <c r="AW272" s="11" t="s">
        <v>39</v>
      </c>
      <c r="AX272" s="11" t="s">
        <v>76</v>
      </c>
      <c r="AY272" s="215" t="s">
        <v>135</v>
      </c>
    </row>
    <row r="273" spans="2:65" s="12" customFormat="1" ht="12">
      <c r="B273" s="216"/>
      <c r="C273" s="217"/>
      <c r="D273" s="203" t="s">
        <v>146</v>
      </c>
      <c r="E273" s="218" t="s">
        <v>21</v>
      </c>
      <c r="F273" s="219" t="s">
        <v>634</v>
      </c>
      <c r="G273" s="217"/>
      <c r="H273" s="220">
        <v>293.60199999999998</v>
      </c>
      <c r="I273" s="221"/>
      <c r="J273" s="217"/>
      <c r="K273" s="217"/>
      <c r="L273" s="222"/>
      <c r="M273" s="223"/>
      <c r="N273" s="224"/>
      <c r="O273" s="224"/>
      <c r="P273" s="224"/>
      <c r="Q273" s="224"/>
      <c r="R273" s="224"/>
      <c r="S273" s="224"/>
      <c r="T273" s="225"/>
      <c r="AT273" s="226" t="s">
        <v>146</v>
      </c>
      <c r="AU273" s="226" t="s">
        <v>86</v>
      </c>
      <c r="AV273" s="12" t="s">
        <v>86</v>
      </c>
      <c r="AW273" s="12" t="s">
        <v>39</v>
      </c>
      <c r="AX273" s="12" t="s">
        <v>84</v>
      </c>
      <c r="AY273" s="226" t="s">
        <v>135</v>
      </c>
    </row>
    <row r="274" spans="2:65" s="10" customFormat="1" ht="29.85" customHeight="1">
      <c r="B274" s="175"/>
      <c r="C274" s="176"/>
      <c r="D274" s="177" t="s">
        <v>75</v>
      </c>
      <c r="E274" s="189" t="s">
        <v>426</v>
      </c>
      <c r="F274" s="189" t="s">
        <v>427</v>
      </c>
      <c r="G274" s="176"/>
      <c r="H274" s="176"/>
      <c r="I274" s="179"/>
      <c r="J274" s="190">
        <f>BK274</f>
        <v>0</v>
      </c>
      <c r="K274" s="176"/>
      <c r="L274" s="181"/>
      <c r="M274" s="182"/>
      <c r="N274" s="183"/>
      <c r="O274" s="183"/>
      <c r="P274" s="184">
        <f>SUM(P275:P276)</f>
        <v>0</v>
      </c>
      <c r="Q274" s="183"/>
      <c r="R274" s="184">
        <f>SUM(R275:R276)</f>
        <v>0</v>
      </c>
      <c r="S274" s="183"/>
      <c r="T274" s="185">
        <f>SUM(T275:T276)</f>
        <v>0</v>
      </c>
      <c r="AR274" s="186" t="s">
        <v>84</v>
      </c>
      <c r="AT274" s="187" t="s">
        <v>75</v>
      </c>
      <c r="AU274" s="187" t="s">
        <v>84</v>
      </c>
      <c r="AY274" s="186" t="s">
        <v>135</v>
      </c>
      <c r="BK274" s="188">
        <f>SUM(BK275:BK276)</f>
        <v>0</v>
      </c>
    </row>
    <row r="275" spans="2:65" s="1" customFormat="1" ht="25.5" customHeight="1">
      <c r="B275" s="40"/>
      <c r="C275" s="191" t="s">
        <v>428</v>
      </c>
      <c r="D275" s="191" t="s">
        <v>137</v>
      </c>
      <c r="E275" s="192" t="s">
        <v>429</v>
      </c>
      <c r="F275" s="193" t="s">
        <v>430</v>
      </c>
      <c r="G275" s="194" t="s">
        <v>201</v>
      </c>
      <c r="H275" s="195">
        <v>286.18099999999998</v>
      </c>
      <c r="I275" s="196"/>
      <c r="J275" s="197">
        <f>ROUND(I275*H275,2)</f>
        <v>0</v>
      </c>
      <c r="K275" s="193" t="s">
        <v>141</v>
      </c>
      <c r="L275" s="60"/>
      <c r="M275" s="198" t="s">
        <v>21</v>
      </c>
      <c r="N275" s="199" t="s">
        <v>47</v>
      </c>
      <c r="O275" s="41"/>
      <c r="P275" s="200">
        <f>O275*H275</f>
        <v>0</v>
      </c>
      <c r="Q275" s="200">
        <v>0</v>
      </c>
      <c r="R275" s="200">
        <f>Q275*H275</f>
        <v>0</v>
      </c>
      <c r="S275" s="200">
        <v>0</v>
      </c>
      <c r="T275" s="201">
        <f>S275*H275</f>
        <v>0</v>
      </c>
      <c r="AR275" s="23" t="s">
        <v>142</v>
      </c>
      <c r="AT275" s="23" t="s">
        <v>137</v>
      </c>
      <c r="AU275" s="23" t="s">
        <v>86</v>
      </c>
      <c r="AY275" s="23" t="s">
        <v>135</v>
      </c>
      <c r="BE275" s="202">
        <f>IF(N275="základní",J275,0)</f>
        <v>0</v>
      </c>
      <c r="BF275" s="202">
        <f>IF(N275="snížená",J275,0)</f>
        <v>0</v>
      </c>
      <c r="BG275" s="202">
        <f>IF(N275="zákl. přenesená",J275,0)</f>
        <v>0</v>
      </c>
      <c r="BH275" s="202">
        <f>IF(N275="sníž. přenesená",J275,0)</f>
        <v>0</v>
      </c>
      <c r="BI275" s="202">
        <f>IF(N275="nulová",J275,0)</f>
        <v>0</v>
      </c>
      <c r="BJ275" s="23" t="s">
        <v>84</v>
      </c>
      <c r="BK275" s="202">
        <f>ROUND(I275*H275,2)</f>
        <v>0</v>
      </c>
      <c r="BL275" s="23" t="s">
        <v>142</v>
      </c>
      <c r="BM275" s="23" t="s">
        <v>642</v>
      </c>
    </row>
    <row r="276" spans="2:65" s="1" customFormat="1" ht="24">
      <c r="B276" s="40"/>
      <c r="C276" s="62"/>
      <c r="D276" s="203" t="s">
        <v>144</v>
      </c>
      <c r="E276" s="62"/>
      <c r="F276" s="204" t="s">
        <v>432</v>
      </c>
      <c r="G276" s="62"/>
      <c r="H276" s="62"/>
      <c r="I276" s="162"/>
      <c r="J276" s="62"/>
      <c r="K276" s="62"/>
      <c r="L276" s="60"/>
      <c r="M276" s="205"/>
      <c r="N276" s="41"/>
      <c r="O276" s="41"/>
      <c r="P276" s="41"/>
      <c r="Q276" s="41"/>
      <c r="R276" s="41"/>
      <c r="S276" s="41"/>
      <c r="T276" s="77"/>
      <c r="AT276" s="23" t="s">
        <v>144</v>
      </c>
      <c r="AU276" s="23" t="s">
        <v>86</v>
      </c>
    </row>
    <row r="277" spans="2:65" s="10" customFormat="1" ht="37.35" customHeight="1">
      <c r="B277" s="175"/>
      <c r="C277" s="176"/>
      <c r="D277" s="177" t="s">
        <v>75</v>
      </c>
      <c r="E277" s="178" t="s">
        <v>433</v>
      </c>
      <c r="F277" s="178" t="s">
        <v>434</v>
      </c>
      <c r="G277" s="176"/>
      <c r="H277" s="176"/>
      <c r="I277" s="179"/>
      <c r="J277" s="180">
        <f>BK277</f>
        <v>0</v>
      </c>
      <c r="K277" s="176"/>
      <c r="L277" s="181"/>
      <c r="M277" s="182"/>
      <c r="N277" s="183"/>
      <c r="O277" s="183"/>
      <c r="P277" s="184">
        <f>P278</f>
        <v>0</v>
      </c>
      <c r="Q277" s="183"/>
      <c r="R277" s="184">
        <f>R278</f>
        <v>0.25600000000000001</v>
      </c>
      <c r="S277" s="183"/>
      <c r="T277" s="185">
        <f>T278</f>
        <v>0</v>
      </c>
      <c r="AR277" s="186" t="s">
        <v>86</v>
      </c>
      <c r="AT277" s="187" t="s">
        <v>75</v>
      </c>
      <c r="AU277" s="187" t="s">
        <v>76</v>
      </c>
      <c r="AY277" s="186" t="s">
        <v>135</v>
      </c>
      <c r="BK277" s="188">
        <f>BK278</f>
        <v>0</v>
      </c>
    </row>
    <row r="278" spans="2:65" s="10" customFormat="1" ht="19.95" customHeight="1">
      <c r="B278" s="175"/>
      <c r="C278" s="176"/>
      <c r="D278" s="177" t="s">
        <v>75</v>
      </c>
      <c r="E278" s="189" t="s">
        <v>435</v>
      </c>
      <c r="F278" s="189" t="s">
        <v>436</v>
      </c>
      <c r="G278" s="176"/>
      <c r="H278" s="176"/>
      <c r="I278" s="179"/>
      <c r="J278" s="190">
        <f>BK278</f>
        <v>0</v>
      </c>
      <c r="K278" s="176"/>
      <c r="L278" s="181"/>
      <c r="M278" s="182"/>
      <c r="N278" s="183"/>
      <c r="O278" s="183"/>
      <c r="P278" s="184">
        <f>SUM(P279:P292)</f>
        <v>0</v>
      </c>
      <c r="Q278" s="183"/>
      <c r="R278" s="184">
        <f>SUM(R279:R292)</f>
        <v>0.25600000000000001</v>
      </c>
      <c r="S278" s="183"/>
      <c r="T278" s="185">
        <f>SUM(T279:T292)</f>
        <v>0</v>
      </c>
      <c r="AR278" s="186" t="s">
        <v>86</v>
      </c>
      <c r="AT278" s="187" t="s">
        <v>75</v>
      </c>
      <c r="AU278" s="187" t="s">
        <v>84</v>
      </c>
      <c r="AY278" s="186" t="s">
        <v>135</v>
      </c>
      <c r="BK278" s="188">
        <f>SUM(BK279:BK292)</f>
        <v>0</v>
      </c>
    </row>
    <row r="279" spans="2:65" s="1" customFormat="1" ht="25.5" customHeight="1">
      <c r="B279" s="40"/>
      <c r="C279" s="191" t="s">
        <v>437</v>
      </c>
      <c r="D279" s="191" t="s">
        <v>137</v>
      </c>
      <c r="E279" s="192" t="s">
        <v>438</v>
      </c>
      <c r="F279" s="193" t="s">
        <v>439</v>
      </c>
      <c r="G279" s="194" t="s">
        <v>140</v>
      </c>
      <c r="H279" s="195">
        <v>204.66</v>
      </c>
      <c r="I279" s="196"/>
      <c r="J279" s="197">
        <f>ROUND(I279*H279,2)</f>
        <v>0</v>
      </c>
      <c r="K279" s="193" t="s">
        <v>141</v>
      </c>
      <c r="L279" s="60"/>
      <c r="M279" s="198" t="s">
        <v>21</v>
      </c>
      <c r="N279" s="199" t="s">
        <v>47</v>
      </c>
      <c r="O279" s="41"/>
      <c r="P279" s="200">
        <f>O279*H279</f>
        <v>0</v>
      </c>
      <c r="Q279" s="200">
        <v>0</v>
      </c>
      <c r="R279" s="200">
        <f>Q279*H279</f>
        <v>0</v>
      </c>
      <c r="S279" s="200">
        <v>0</v>
      </c>
      <c r="T279" s="201">
        <f>S279*H279</f>
        <v>0</v>
      </c>
      <c r="AR279" s="23" t="s">
        <v>246</v>
      </c>
      <c r="AT279" s="23" t="s">
        <v>137</v>
      </c>
      <c r="AU279" s="23" t="s">
        <v>86</v>
      </c>
      <c r="AY279" s="23" t="s">
        <v>135</v>
      </c>
      <c r="BE279" s="202">
        <f>IF(N279="základní",J279,0)</f>
        <v>0</v>
      </c>
      <c r="BF279" s="202">
        <f>IF(N279="snížená",J279,0)</f>
        <v>0</v>
      </c>
      <c r="BG279" s="202">
        <f>IF(N279="zákl. přenesená",J279,0)</f>
        <v>0</v>
      </c>
      <c r="BH279" s="202">
        <f>IF(N279="sníž. přenesená",J279,0)</f>
        <v>0</v>
      </c>
      <c r="BI279" s="202">
        <f>IF(N279="nulová",J279,0)</f>
        <v>0</v>
      </c>
      <c r="BJ279" s="23" t="s">
        <v>84</v>
      </c>
      <c r="BK279" s="202">
        <f>ROUND(I279*H279,2)</f>
        <v>0</v>
      </c>
      <c r="BL279" s="23" t="s">
        <v>246</v>
      </c>
      <c r="BM279" s="23" t="s">
        <v>643</v>
      </c>
    </row>
    <row r="280" spans="2:65" s="1" customFormat="1" ht="36">
      <c r="B280" s="40"/>
      <c r="C280" s="62"/>
      <c r="D280" s="203" t="s">
        <v>144</v>
      </c>
      <c r="E280" s="62"/>
      <c r="F280" s="204" t="s">
        <v>441</v>
      </c>
      <c r="G280" s="62"/>
      <c r="H280" s="62"/>
      <c r="I280" s="162"/>
      <c r="J280" s="62"/>
      <c r="K280" s="62"/>
      <c r="L280" s="60"/>
      <c r="M280" s="205"/>
      <c r="N280" s="41"/>
      <c r="O280" s="41"/>
      <c r="P280" s="41"/>
      <c r="Q280" s="41"/>
      <c r="R280" s="41"/>
      <c r="S280" s="41"/>
      <c r="T280" s="77"/>
      <c r="AT280" s="23" t="s">
        <v>144</v>
      </c>
      <c r="AU280" s="23" t="s">
        <v>86</v>
      </c>
    </row>
    <row r="281" spans="2:65" s="11" customFormat="1" ht="12">
      <c r="B281" s="206"/>
      <c r="C281" s="207"/>
      <c r="D281" s="203" t="s">
        <v>146</v>
      </c>
      <c r="E281" s="208" t="s">
        <v>21</v>
      </c>
      <c r="F281" s="209" t="s">
        <v>442</v>
      </c>
      <c r="G281" s="207"/>
      <c r="H281" s="208" t="s">
        <v>21</v>
      </c>
      <c r="I281" s="210"/>
      <c r="J281" s="207"/>
      <c r="K281" s="207"/>
      <c r="L281" s="211"/>
      <c r="M281" s="212"/>
      <c r="N281" s="213"/>
      <c r="O281" s="213"/>
      <c r="P281" s="213"/>
      <c r="Q281" s="213"/>
      <c r="R281" s="213"/>
      <c r="S281" s="213"/>
      <c r="T281" s="214"/>
      <c r="AT281" s="215" t="s">
        <v>146</v>
      </c>
      <c r="AU281" s="215" t="s">
        <v>86</v>
      </c>
      <c r="AV281" s="11" t="s">
        <v>84</v>
      </c>
      <c r="AW281" s="11" t="s">
        <v>39</v>
      </c>
      <c r="AX281" s="11" t="s">
        <v>76</v>
      </c>
      <c r="AY281" s="215" t="s">
        <v>135</v>
      </c>
    </row>
    <row r="282" spans="2:65" s="12" customFormat="1" ht="12">
      <c r="B282" s="216"/>
      <c r="C282" s="217"/>
      <c r="D282" s="203" t="s">
        <v>146</v>
      </c>
      <c r="E282" s="218" t="s">
        <v>21</v>
      </c>
      <c r="F282" s="219" t="s">
        <v>644</v>
      </c>
      <c r="G282" s="217"/>
      <c r="H282" s="220">
        <v>204.66</v>
      </c>
      <c r="I282" s="221"/>
      <c r="J282" s="217"/>
      <c r="K282" s="217"/>
      <c r="L282" s="222"/>
      <c r="M282" s="223"/>
      <c r="N282" s="224"/>
      <c r="O282" s="224"/>
      <c r="P282" s="224"/>
      <c r="Q282" s="224"/>
      <c r="R282" s="224"/>
      <c r="S282" s="224"/>
      <c r="T282" s="225"/>
      <c r="AT282" s="226" t="s">
        <v>146</v>
      </c>
      <c r="AU282" s="226" t="s">
        <v>86</v>
      </c>
      <c r="AV282" s="12" t="s">
        <v>86</v>
      </c>
      <c r="AW282" s="12" t="s">
        <v>39</v>
      </c>
      <c r="AX282" s="12" t="s">
        <v>84</v>
      </c>
      <c r="AY282" s="226" t="s">
        <v>135</v>
      </c>
    </row>
    <row r="283" spans="2:65" s="1" customFormat="1" ht="16.5" customHeight="1">
      <c r="B283" s="40"/>
      <c r="C283" s="238" t="s">
        <v>444</v>
      </c>
      <c r="D283" s="238" t="s">
        <v>198</v>
      </c>
      <c r="E283" s="239" t="s">
        <v>445</v>
      </c>
      <c r="F283" s="240" t="s">
        <v>446</v>
      </c>
      <c r="G283" s="241" t="s">
        <v>201</v>
      </c>
      <c r="H283" s="242">
        <v>7.1999999999999995E-2</v>
      </c>
      <c r="I283" s="243"/>
      <c r="J283" s="244">
        <f>ROUND(I283*H283,2)</f>
        <v>0</v>
      </c>
      <c r="K283" s="240" t="s">
        <v>141</v>
      </c>
      <c r="L283" s="245"/>
      <c r="M283" s="246" t="s">
        <v>21</v>
      </c>
      <c r="N283" s="247" t="s">
        <v>47</v>
      </c>
      <c r="O283" s="41"/>
      <c r="P283" s="200">
        <f>O283*H283</f>
        <v>0</v>
      </c>
      <c r="Q283" s="200">
        <v>1</v>
      </c>
      <c r="R283" s="200">
        <f>Q283*H283</f>
        <v>7.1999999999999995E-2</v>
      </c>
      <c r="S283" s="200">
        <v>0</v>
      </c>
      <c r="T283" s="201">
        <f>S283*H283</f>
        <v>0</v>
      </c>
      <c r="AR283" s="23" t="s">
        <v>355</v>
      </c>
      <c r="AT283" s="23" t="s">
        <v>198</v>
      </c>
      <c r="AU283" s="23" t="s">
        <v>86</v>
      </c>
      <c r="AY283" s="23" t="s">
        <v>135</v>
      </c>
      <c r="BE283" s="202">
        <f>IF(N283="základní",J283,0)</f>
        <v>0</v>
      </c>
      <c r="BF283" s="202">
        <f>IF(N283="snížená",J283,0)</f>
        <v>0</v>
      </c>
      <c r="BG283" s="202">
        <f>IF(N283="zákl. přenesená",J283,0)</f>
        <v>0</v>
      </c>
      <c r="BH283" s="202">
        <f>IF(N283="sníž. přenesená",J283,0)</f>
        <v>0</v>
      </c>
      <c r="BI283" s="202">
        <f>IF(N283="nulová",J283,0)</f>
        <v>0</v>
      </c>
      <c r="BJ283" s="23" t="s">
        <v>84</v>
      </c>
      <c r="BK283" s="202">
        <f>ROUND(I283*H283,2)</f>
        <v>0</v>
      </c>
      <c r="BL283" s="23" t="s">
        <v>246</v>
      </c>
      <c r="BM283" s="23" t="s">
        <v>645</v>
      </c>
    </row>
    <row r="284" spans="2:65" s="12" customFormat="1" ht="12">
      <c r="B284" s="216"/>
      <c r="C284" s="217"/>
      <c r="D284" s="203" t="s">
        <v>146</v>
      </c>
      <c r="E284" s="217"/>
      <c r="F284" s="219" t="s">
        <v>646</v>
      </c>
      <c r="G284" s="217"/>
      <c r="H284" s="220">
        <v>7.1999999999999995E-2</v>
      </c>
      <c r="I284" s="221"/>
      <c r="J284" s="217"/>
      <c r="K284" s="217"/>
      <c r="L284" s="222"/>
      <c r="M284" s="223"/>
      <c r="N284" s="224"/>
      <c r="O284" s="224"/>
      <c r="P284" s="224"/>
      <c r="Q284" s="224"/>
      <c r="R284" s="224"/>
      <c r="S284" s="224"/>
      <c r="T284" s="225"/>
      <c r="AT284" s="226" t="s">
        <v>146</v>
      </c>
      <c r="AU284" s="226" t="s">
        <v>86</v>
      </c>
      <c r="AV284" s="12" t="s">
        <v>86</v>
      </c>
      <c r="AW284" s="12" t="s">
        <v>6</v>
      </c>
      <c r="AX284" s="12" t="s">
        <v>84</v>
      </c>
      <c r="AY284" s="226" t="s">
        <v>135</v>
      </c>
    </row>
    <row r="285" spans="2:65" s="1" customFormat="1" ht="25.5" customHeight="1">
      <c r="B285" s="40"/>
      <c r="C285" s="191" t="s">
        <v>449</v>
      </c>
      <c r="D285" s="191" t="s">
        <v>137</v>
      </c>
      <c r="E285" s="192" t="s">
        <v>450</v>
      </c>
      <c r="F285" s="193" t="s">
        <v>451</v>
      </c>
      <c r="G285" s="194" t="s">
        <v>140</v>
      </c>
      <c r="H285" s="195">
        <v>409.32</v>
      </c>
      <c r="I285" s="196"/>
      <c r="J285" s="197">
        <f>ROUND(I285*H285,2)</f>
        <v>0</v>
      </c>
      <c r="K285" s="193" t="s">
        <v>141</v>
      </c>
      <c r="L285" s="60"/>
      <c r="M285" s="198" t="s">
        <v>21</v>
      </c>
      <c r="N285" s="199" t="s">
        <v>47</v>
      </c>
      <c r="O285" s="41"/>
      <c r="P285" s="200">
        <f>O285*H285</f>
        <v>0</v>
      </c>
      <c r="Q285" s="200">
        <v>0</v>
      </c>
      <c r="R285" s="200">
        <f>Q285*H285</f>
        <v>0</v>
      </c>
      <c r="S285" s="200">
        <v>0</v>
      </c>
      <c r="T285" s="201">
        <f>S285*H285</f>
        <v>0</v>
      </c>
      <c r="AR285" s="23" t="s">
        <v>246</v>
      </c>
      <c r="AT285" s="23" t="s">
        <v>137</v>
      </c>
      <c r="AU285" s="23" t="s">
        <v>86</v>
      </c>
      <c r="AY285" s="23" t="s">
        <v>135</v>
      </c>
      <c r="BE285" s="202">
        <f>IF(N285="základní",J285,0)</f>
        <v>0</v>
      </c>
      <c r="BF285" s="202">
        <f>IF(N285="snížená",J285,0)</f>
        <v>0</v>
      </c>
      <c r="BG285" s="202">
        <f>IF(N285="zákl. přenesená",J285,0)</f>
        <v>0</v>
      </c>
      <c r="BH285" s="202">
        <f>IF(N285="sníž. přenesená",J285,0)</f>
        <v>0</v>
      </c>
      <c r="BI285" s="202">
        <f>IF(N285="nulová",J285,0)</f>
        <v>0</v>
      </c>
      <c r="BJ285" s="23" t="s">
        <v>84</v>
      </c>
      <c r="BK285" s="202">
        <f>ROUND(I285*H285,2)</f>
        <v>0</v>
      </c>
      <c r="BL285" s="23" t="s">
        <v>246</v>
      </c>
      <c r="BM285" s="23" t="s">
        <v>647</v>
      </c>
    </row>
    <row r="286" spans="2:65" s="1" customFormat="1" ht="36">
      <c r="B286" s="40"/>
      <c r="C286" s="62"/>
      <c r="D286" s="203" t="s">
        <v>144</v>
      </c>
      <c r="E286" s="62"/>
      <c r="F286" s="204" t="s">
        <v>441</v>
      </c>
      <c r="G286" s="62"/>
      <c r="H286" s="62"/>
      <c r="I286" s="162"/>
      <c r="J286" s="62"/>
      <c r="K286" s="62"/>
      <c r="L286" s="60"/>
      <c r="M286" s="205"/>
      <c r="N286" s="41"/>
      <c r="O286" s="41"/>
      <c r="P286" s="41"/>
      <c r="Q286" s="41"/>
      <c r="R286" s="41"/>
      <c r="S286" s="41"/>
      <c r="T286" s="77"/>
      <c r="AT286" s="23" t="s">
        <v>144</v>
      </c>
      <c r="AU286" s="23" t="s">
        <v>86</v>
      </c>
    </row>
    <row r="287" spans="2:65" s="11" customFormat="1" ht="12">
      <c r="B287" s="206"/>
      <c r="C287" s="207"/>
      <c r="D287" s="203" t="s">
        <v>146</v>
      </c>
      <c r="E287" s="208" t="s">
        <v>21</v>
      </c>
      <c r="F287" s="209" t="s">
        <v>442</v>
      </c>
      <c r="G287" s="207"/>
      <c r="H287" s="208" t="s">
        <v>21</v>
      </c>
      <c r="I287" s="210"/>
      <c r="J287" s="207"/>
      <c r="K287" s="207"/>
      <c r="L287" s="211"/>
      <c r="M287" s="212"/>
      <c r="N287" s="213"/>
      <c r="O287" s="213"/>
      <c r="P287" s="213"/>
      <c r="Q287" s="213"/>
      <c r="R287" s="213"/>
      <c r="S287" s="213"/>
      <c r="T287" s="214"/>
      <c r="AT287" s="215" t="s">
        <v>146</v>
      </c>
      <c r="AU287" s="215" t="s">
        <v>86</v>
      </c>
      <c r="AV287" s="11" t="s">
        <v>84</v>
      </c>
      <c r="AW287" s="11" t="s">
        <v>39</v>
      </c>
      <c r="AX287" s="11" t="s">
        <v>76</v>
      </c>
      <c r="AY287" s="215" t="s">
        <v>135</v>
      </c>
    </row>
    <row r="288" spans="2:65" s="12" customFormat="1" ht="12">
      <c r="B288" s="216"/>
      <c r="C288" s="217"/>
      <c r="D288" s="203" t="s">
        <v>146</v>
      </c>
      <c r="E288" s="218" t="s">
        <v>21</v>
      </c>
      <c r="F288" s="219" t="s">
        <v>648</v>
      </c>
      <c r="G288" s="217"/>
      <c r="H288" s="220">
        <v>409.32</v>
      </c>
      <c r="I288" s="221"/>
      <c r="J288" s="217"/>
      <c r="K288" s="217"/>
      <c r="L288" s="222"/>
      <c r="M288" s="223"/>
      <c r="N288" s="224"/>
      <c r="O288" s="224"/>
      <c r="P288" s="224"/>
      <c r="Q288" s="224"/>
      <c r="R288" s="224"/>
      <c r="S288" s="224"/>
      <c r="T288" s="225"/>
      <c r="AT288" s="226" t="s">
        <v>146</v>
      </c>
      <c r="AU288" s="226" t="s">
        <v>86</v>
      </c>
      <c r="AV288" s="12" t="s">
        <v>86</v>
      </c>
      <c r="AW288" s="12" t="s">
        <v>39</v>
      </c>
      <c r="AX288" s="12" t="s">
        <v>84</v>
      </c>
      <c r="AY288" s="226" t="s">
        <v>135</v>
      </c>
    </row>
    <row r="289" spans="2:65" s="1" customFormat="1" ht="16.5" customHeight="1">
      <c r="B289" s="40"/>
      <c r="C289" s="238" t="s">
        <v>454</v>
      </c>
      <c r="D289" s="238" t="s">
        <v>198</v>
      </c>
      <c r="E289" s="239" t="s">
        <v>455</v>
      </c>
      <c r="F289" s="240" t="s">
        <v>456</v>
      </c>
      <c r="G289" s="241" t="s">
        <v>201</v>
      </c>
      <c r="H289" s="242">
        <v>0.184</v>
      </c>
      <c r="I289" s="243"/>
      <c r="J289" s="244">
        <f>ROUND(I289*H289,2)</f>
        <v>0</v>
      </c>
      <c r="K289" s="240" t="s">
        <v>141</v>
      </c>
      <c r="L289" s="245"/>
      <c r="M289" s="246" t="s">
        <v>21</v>
      </c>
      <c r="N289" s="247" t="s">
        <v>47</v>
      </c>
      <c r="O289" s="41"/>
      <c r="P289" s="200">
        <f>O289*H289</f>
        <v>0</v>
      </c>
      <c r="Q289" s="200">
        <v>1</v>
      </c>
      <c r="R289" s="200">
        <f>Q289*H289</f>
        <v>0.184</v>
      </c>
      <c r="S289" s="200">
        <v>0</v>
      </c>
      <c r="T289" s="201">
        <f>S289*H289</f>
        <v>0</v>
      </c>
      <c r="AR289" s="23" t="s">
        <v>355</v>
      </c>
      <c r="AT289" s="23" t="s">
        <v>198</v>
      </c>
      <c r="AU289" s="23" t="s">
        <v>86</v>
      </c>
      <c r="AY289" s="23" t="s">
        <v>135</v>
      </c>
      <c r="BE289" s="202">
        <f>IF(N289="základní",J289,0)</f>
        <v>0</v>
      </c>
      <c r="BF289" s="202">
        <f>IF(N289="snížená",J289,0)</f>
        <v>0</v>
      </c>
      <c r="BG289" s="202">
        <f>IF(N289="zákl. přenesená",J289,0)</f>
        <v>0</v>
      </c>
      <c r="BH289" s="202">
        <f>IF(N289="sníž. přenesená",J289,0)</f>
        <v>0</v>
      </c>
      <c r="BI289" s="202">
        <f>IF(N289="nulová",J289,0)</f>
        <v>0</v>
      </c>
      <c r="BJ289" s="23" t="s">
        <v>84</v>
      </c>
      <c r="BK289" s="202">
        <f>ROUND(I289*H289,2)</f>
        <v>0</v>
      </c>
      <c r="BL289" s="23" t="s">
        <v>246</v>
      </c>
      <c r="BM289" s="23" t="s">
        <v>649</v>
      </c>
    </row>
    <row r="290" spans="2:65" s="12" customFormat="1" ht="12">
      <c r="B290" s="216"/>
      <c r="C290" s="217"/>
      <c r="D290" s="203" t="s">
        <v>146</v>
      </c>
      <c r="E290" s="217"/>
      <c r="F290" s="219" t="s">
        <v>650</v>
      </c>
      <c r="G290" s="217"/>
      <c r="H290" s="220">
        <v>0.184</v>
      </c>
      <c r="I290" s="221"/>
      <c r="J290" s="217"/>
      <c r="K290" s="217"/>
      <c r="L290" s="222"/>
      <c r="M290" s="223"/>
      <c r="N290" s="224"/>
      <c r="O290" s="224"/>
      <c r="P290" s="224"/>
      <c r="Q290" s="224"/>
      <c r="R290" s="224"/>
      <c r="S290" s="224"/>
      <c r="T290" s="225"/>
      <c r="AT290" s="226" t="s">
        <v>146</v>
      </c>
      <c r="AU290" s="226" t="s">
        <v>86</v>
      </c>
      <c r="AV290" s="12" t="s">
        <v>86</v>
      </c>
      <c r="AW290" s="12" t="s">
        <v>6</v>
      </c>
      <c r="AX290" s="12" t="s">
        <v>84</v>
      </c>
      <c r="AY290" s="226" t="s">
        <v>135</v>
      </c>
    </row>
    <row r="291" spans="2:65" s="1" customFormat="1" ht="38.25" customHeight="1">
      <c r="B291" s="40"/>
      <c r="C291" s="191" t="s">
        <v>459</v>
      </c>
      <c r="D291" s="191" t="s">
        <v>137</v>
      </c>
      <c r="E291" s="192" t="s">
        <v>460</v>
      </c>
      <c r="F291" s="193" t="s">
        <v>461</v>
      </c>
      <c r="G291" s="194" t="s">
        <v>201</v>
      </c>
      <c r="H291" s="195">
        <v>0.25600000000000001</v>
      </c>
      <c r="I291" s="196"/>
      <c r="J291" s="197">
        <f>ROUND(I291*H291,2)</f>
        <v>0</v>
      </c>
      <c r="K291" s="193" t="s">
        <v>141</v>
      </c>
      <c r="L291" s="60"/>
      <c r="M291" s="198" t="s">
        <v>21</v>
      </c>
      <c r="N291" s="199" t="s">
        <v>47</v>
      </c>
      <c r="O291" s="41"/>
      <c r="P291" s="200">
        <f>O291*H291</f>
        <v>0</v>
      </c>
      <c r="Q291" s="200">
        <v>0</v>
      </c>
      <c r="R291" s="200">
        <f>Q291*H291</f>
        <v>0</v>
      </c>
      <c r="S291" s="200">
        <v>0</v>
      </c>
      <c r="T291" s="201">
        <f>S291*H291</f>
        <v>0</v>
      </c>
      <c r="AR291" s="23" t="s">
        <v>246</v>
      </c>
      <c r="AT291" s="23" t="s">
        <v>137</v>
      </c>
      <c r="AU291" s="23" t="s">
        <v>86</v>
      </c>
      <c r="AY291" s="23" t="s">
        <v>135</v>
      </c>
      <c r="BE291" s="202">
        <f>IF(N291="základní",J291,0)</f>
        <v>0</v>
      </c>
      <c r="BF291" s="202">
        <f>IF(N291="snížená",J291,0)</f>
        <v>0</v>
      </c>
      <c r="BG291" s="202">
        <f>IF(N291="zákl. přenesená",J291,0)</f>
        <v>0</v>
      </c>
      <c r="BH291" s="202">
        <f>IF(N291="sníž. přenesená",J291,0)</f>
        <v>0</v>
      </c>
      <c r="BI291" s="202">
        <f>IF(N291="nulová",J291,0)</f>
        <v>0</v>
      </c>
      <c r="BJ291" s="23" t="s">
        <v>84</v>
      </c>
      <c r="BK291" s="202">
        <f>ROUND(I291*H291,2)</f>
        <v>0</v>
      </c>
      <c r="BL291" s="23" t="s">
        <v>246</v>
      </c>
      <c r="BM291" s="23" t="s">
        <v>651</v>
      </c>
    </row>
    <row r="292" spans="2:65" s="1" customFormat="1" ht="108">
      <c r="B292" s="40"/>
      <c r="C292" s="62"/>
      <c r="D292" s="203" t="s">
        <v>144</v>
      </c>
      <c r="E292" s="62"/>
      <c r="F292" s="204" t="s">
        <v>463</v>
      </c>
      <c r="G292" s="62"/>
      <c r="H292" s="62"/>
      <c r="I292" s="162"/>
      <c r="J292" s="62"/>
      <c r="K292" s="62"/>
      <c r="L292" s="60"/>
      <c r="M292" s="248"/>
      <c r="N292" s="249"/>
      <c r="O292" s="249"/>
      <c r="P292" s="249"/>
      <c r="Q292" s="249"/>
      <c r="R292" s="249"/>
      <c r="S292" s="249"/>
      <c r="T292" s="250"/>
      <c r="AT292" s="23" t="s">
        <v>144</v>
      </c>
      <c r="AU292" s="23" t="s">
        <v>86</v>
      </c>
    </row>
    <row r="293" spans="2:65" s="1" customFormat="1" ht="6.9" customHeight="1">
      <c r="B293" s="55"/>
      <c r="C293" s="56"/>
      <c r="D293" s="56"/>
      <c r="E293" s="56"/>
      <c r="F293" s="56"/>
      <c r="G293" s="56"/>
      <c r="H293" s="56"/>
      <c r="I293" s="138"/>
      <c r="J293" s="56"/>
      <c r="K293" s="56"/>
      <c r="L293" s="60"/>
    </row>
  </sheetData>
  <sheetProtection algorithmName="SHA-512" hashValue="7YMriVu0xb9lnHEMXQD2qHkiH1R9fuzlx++nxsn8qTMsSSZjg4g2yXzKARZ88RH4y2VSvIoYjLyFvZCpniGV+w==" saltValue="mstPUEmkprcYR2BNsmGPQBUjW+rDxYNS9+T/dSpbUIzpio4pL0p5ICNX4Qn469+MFvlRZWrh8aeb8I0B3M2R/w==" spinCount="100000" sheet="1" objects="1" scenarios="1" formatColumns="0" formatRows="0" autoFilter="0"/>
  <autoFilter ref="C88:K292"/>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2"/>
  <cols>
    <col min="1" max="1" width="8.28515625" style="251" customWidth="1"/>
    <col min="2" max="2" width="1.7109375" style="251" customWidth="1"/>
    <col min="3" max="4" width="5" style="251" customWidth="1"/>
    <col min="5" max="5" width="11.7109375" style="251" customWidth="1"/>
    <col min="6" max="6" width="9.140625" style="251" customWidth="1"/>
    <col min="7" max="7" width="5" style="251" customWidth="1"/>
    <col min="8" max="8" width="77.85546875" style="251" customWidth="1"/>
    <col min="9" max="10" width="20" style="251" customWidth="1"/>
    <col min="11" max="11" width="1.7109375" style="251" customWidth="1"/>
  </cols>
  <sheetData>
    <row r="1" spans="2:11" ht="37.5" customHeight="1"/>
    <row r="2" spans="2:11" ht="7.5" customHeight="1">
      <c r="B2" s="252"/>
      <c r="C2" s="253"/>
      <c r="D2" s="253"/>
      <c r="E2" s="253"/>
      <c r="F2" s="253"/>
      <c r="G2" s="253"/>
      <c r="H2" s="253"/>
      <c r="I2" s="253"/>
      <c r="J2" s="253"/>
      <c r="K2" s="254"/>
    </row>
    <row r="3" spans="2:11" s="14" customFormat="1" ht="45" customHeight="1">
      <c r="B3" s="255"/>
      <c r="C3" s="379" t="s">
        <v>652</v>
      </c>
      <c r="D3" s="379"/>
      <c r="E3" s="379"/>
      <c r="F3" s="379"/>
      <c r="G3" s="379"/>
      <c r="H3" s="379"/>
      <c r="I3" s="379"/>
      <c r="J3" s="379"/>
      <c r="K3" s="256"/>
    </row>
    <row r="4" spans="2:11" ht="25.5" customHeight="1">
      <c r="B4" s="257"/>
      <c r="C4" s="383" t="s">
        <v>653</v>
      </c>
      <c r="D4" s="383"/>
      <c r="E4" s="383"/>
      <c r="F4" s="383"/>
      <c r="G4" s="383"/>
      <c r="H4" s="383"/>
      <c r="I4" s="383"/>
      <c r="J4" s="383"/>
      <c r="K4" s="258"/>
    </row>
    <row r="5" spans="2:11" ht="5.25" customHeight="1">
      <c r="B5" s="257"/>
      <c r="C5" s="259"/>
      <c r="D5" s="259"/>
      <c r="E5" s="259"/>
      <c r="F5" s="259"/>
      <c r="G5" s="259"/>
      <c r="H5" s="259"/>
      <c r="I5" s="259"/>
      <c r="J5" s="259"/>
      <c r="K5" s="258"/>
    </row>
    <row r="6" spans="2:11" ht="15" customHeight="1">
      <c r="B6" s="257"/>
      <c r="C6" s="382" t="s">
        <v>654</v>
      </c>
      <c r="D6" s="382"/>
      <c r="E6" s="382"/>
      <c r="F6" s="382"/>
      <c r="G6" s="382"/>
      <c r="H6" s="382"/>
      <c r="I6" s="382"/>
      <c r="J6" s="382"/>
      <c r="K6" s="258"/>
    </row>
    <row r="7" spans="2:11" ht="15" customHeight="1">
      <c r="B7" s="261"/>
      <c r="C7" s="382" t="s">
        <v>655</v>
      </c>
      <c r="D7" s="382"/>
      <c r="E7" s="382"/>
      <c r="F7" s="382"/>
      <c r="G7" s="382"/>
      <c r="H7" s="382"/>
      <c r="I7" s="382"/>
      <c r="J7" s="382"/>
      <c r="K7" s="258"/>
    </row>
    <row r="8" spans="2:11" ht="12.75" customHeight="1">
      <c r="B8" s="261"/>
      <c r="C8" s="260"/>
      <c r="D8" s="260"/>
      <c r="E8" s="260"/>
      <c r="F8" s="260"/>
      <c r="G8" s="260"/>
      <c r="H8" s="260"/>
      <c r="I8" s="260"/>
      <c r="J8" s="260"/>
      <c r="K8" s="258"/>
    </row>
    <row r="9" spans="2:11" ht="15" customHeight="1">
      <c r="B9" s="261"/>
      <c r="C9" s="382" t="s">
        <v>656</v>
      </c>
      <c r="D9" s="382"/>
      <c r="E9" s="382"/>
      <c r="F9" s="382"/>
      <c r="G9" s="382"/>
      <c r="H9" s="382"/>
      <c r="I9" s="382"/>
      <c r="J9" s="382"/>
      <c r="K9" s="258"/>
    </row>
    <row r="10" spans="2:11" ht="15" customHeight="1">
      <c r="B10" s="261"/>
      <c r="C10" s="260"/>
      <c r="D10" s="382" t="s">
        <v>657</v>
      </c>
      <c r="E10" s="382"/>
      <c r="F10" s="382"/>
      <c r="G10" s="382"/>
      <c r="H10" s="382"/>
      <c r="I10" s="382"/>
      <c r="J10" s="382"/>
      <c r="K10" s="258"/>
    </row>
    <row r="11" spans="2:11" ht="15" customHeight="1">
      <c r="B11" s="261"/>
      <c r="C11" s="262"/>
      <c r="D11" s="382" t="s">
        <v>658</v>
      </c>
      <c r="E11" s="382"/>
      <c r="F11" s="382"/>
      <c r="G11" s="382"/>
      <c r="H11" s="382"/>
      <c r="I11" s="382"/>
      <c r="J11" s="382"/>
      <c r="K11" s="258"/>
    </row>
    <row r="12" spans="2:11" ht="12.75" customHeight="1">
      <c r="B12" s="261"/>
      <c r="C12" s="262"/>
      <c r="D12" s="262"/>
      <c r="E12" s="262"/>
      <c r="F12" s="262"/>
      <c r="G12" s="262"/>
      <c r="H12" s="262"/>
      <c r="I12" s="262"/>
      <c r="J12" s="262"/>
      <c r="K12" s="258"/>
    </row>
    <row r="13" spans="2:11" ht="15" customHeight="1">
      <c r="B13" s="261"/>
      <c r="C13" s="262"/>
      <c r="D13" s="382" t="s">
        <v>659</v>
      </c>
      <c r="E13" s="382"/>
      <c r="F13" s="382"/>
      <c r="G13" s="382"/>
      <c r="H13" s="382"/>
      <c r="I13" s="382"/>
      <c r="J13" s="382"/>
      <c r="K13" s="258"/>
    </row>
    <row r="14" spans="2:11" ht="15" customHeight="1">
      <c r="B14" s="261"/>
      <c r="C14" s="262"/>
      <c r="D14" s="382" t="s">
        <v>660</v>
      </c>
      <c r="E14" s="382"/>
      <c r="F14" s="382"/>
      <c r="G14" s="382"/>
      <c r="H14" s="382"/>
      <c r="I14" s="382"/>
      <c r="J14" s="382"/>
      <c r="K14" s="258"/>
    </row>
    <row r="15" spans="2:11" ht="15" customHeight="1">
      <c r="B15" s="261"/>
      <c r="C15" s="262"/>
      <c r="D15" s="382" t="s">
        <v>661</v>
      </c>
      <c r="E15" s="382"/>
      <c r="F15" s="382"/>
      <c r="G15" s="382"/>
      <c r="H15" s="382"/>
      <c r="I15" s="382"/>
      <c r="J15" s="382"/>
      <c r="K15" s="258"/>
    </row>
    <row r="16" spans="2:11" ht="15" customHeight="1">
      <c r="B16" s="261"/>
      <c r="C16" s="262"/>
      <c r="D16" s="262"/>
      <c r="E16" s="263" t="s">
        <v>83</v>
      </c>
      <c r="F16" s="382" t="s">
        <v>662</v>
      </c>
      <c r="G16" s="382"/>
      <c r="H16" s="382"/>
      <c r="I16" s="382"/>
      <c r="J16" s="382"/>
      <c r="K16" s="258"/>
    </row>
    <row r="17" spans="2:11" ht="15" customHeight="1">
      <c r="B17" s="261"/>
      <c r="C17" s="262"/>
      <c r="D17" s="262"/>
      <c r="E17" s="263" t="s">
        <v>663</v>
      </c>
      <c r="F17" s="382" t="s">
        <v>664</v>
      </c>
      <c r="G17" s="382"/>
      <c r="H17" s="382"/>
      <c r="I17" s="382"/>
      <c r="J17" s="382"/>
      <c r="K17" s="258"/>
    </row>
    <row r="18" spans="2:11" ht="15" customHeight="1">
      <c r="B18" s="261"/>
      <c r="C18" s="262"/>
      <c r="D18" s="262"/>
      <c r="E18" s="263" t="s">
        <v>665</v>
      </c>
      <c r="F18" s="382" t="s">
        <v>666</v>
      </c>
      <c r="G18" s="382"/>
      <c r="H18" s="382"/>
      <c r="I18" s="382"/>
      <c r="J18" s="382"/>
      <c r="K18" s="258"/>
    </row>
    <row r="19" spans="2:11" ht="15" customHeight="1">
      <c r="B19" s="261"/>
      <c r="C19" s="262"/>
      <c r="D19" s="262"/>
      <c r="E19" s="263" t="s">
        <v>667</v>
      </c>
      <c r="F19" s="382" t="s">
        <v>668</v>
      </c>
      <c r="G19" s="382"/>
      <c r="H19" s="382"/>
      <c r="I19" s="382"/>
      <c r="J19" s="382"/>
      <c r="K19" s="258"/>
    </row>
    <row r="20" spans="2:11" ht="15" customHeight="1">
      <c r="B20" s="261"/>
      <c r="C20" s="262"/>
      <c r="D20" s="262"/>
      <c r="E20" s="263" t="s">
        <v>669</v>
      </c>
      <c r="F20" s="382" t="s">
        <v>670</v>
      </c>
      <c r="G20" s="382"/>
      <c r="H20" s="382"/>
      <c r="I20" s="382"/>
      <c r="J20" s="382"/>
      <c r="K20" s="258"/>
    </row>
    <row r="21" spans="2:11" ht="15" customHeight="1">
      <c r="B21" s="261"/>
      <c r="C21" s="262"/>
      <c r="D21" s="262"/>
      <c r="E21" s="263" t="s">
        <v>671</v>
      </c>
      <c r="F21" s="382" t="s">
        <v>672</v>
      </c>
      <c r="G21" s="382"/>
      <c r="H21" s="382"/>
      <c r="I21" s="382"/>
      <c r="J21" s="382"/>
      <c r="K21" s="258"/>
    </row>
    <row r="22" spans="2:11" ht="12.75" customHeight="1">
      <c r="B22" s="261"/>
      <c r="C22" s="262"/>
      <c r="D22" s="262"/>
      <c r="E22" s="262"/>
      <c r="F22" s="262"/>
      <c r="G22" s="262"/>
      <c r="H22" s="262"/>
      <c r="I22" s="262"/>
      <c r="J22" s="262"/>
      <c r="K22" s="258"/>
    </row>
    <row r="23" spans="2:11" ht="15" customHeight="1">
      <c r="B23" s="261"/>
      <c r="C23" s="382" t="s">
        <v>673</v>
      </c>
      <c r="D23" s="382"/>
      <c r="E23" s="382"/>
      <c r="F23" s="382"/>
      <c r="G23" s="382"/>
      <c r="H23" s="382"/>
      <c r="I23" s="382"/>
      <c r="J23" s="382"/>
      <c r="K23" s="258"/>
    </row>
    <row r="24" spans="2:11" ht="15" customHeight="1">
      <c r="B24" s="261"/>
      <c r="C24" s="382" t="s">
        <v>674</v>
      </c>
      <c r="D24" s="382"/>
      <c r="E24" s="382"/>
      <c r="F24" s="382"/>
      <c r="G24" s="382"/>
      <c r="H24" s="382"/>
      <c r="I24" s="382"/>
      <c r="J24" s="382"/>
      <c r="K24" s="258"/>
    </row>
    <row r="25" spans="2:11" ht="15" customHeight="1">
      <c r="B25" s="261"/>
      <c r="C25" s="260"/>
      <c r="D25" s="382" t="s">
        <v>675</v>
      </c>
      <c r="E25" s="382"/>
      <c r="F25" s="382"/>
      <c r="G25" s="382"/>
      <c r="H25" s="382"/>
      <c r="I25" s="382"/>
      <c r="J25" s="382"/>
      <c r="K25" s="258"/>
    </row>
    <row r="26" spans="2:11" ht="15" customHeight="1">
      <c r="B26" s="261"/>
      <c r="C26" s="262"/>
      <c r="D26" s="382" t="s">
        <v>676</v>
      </c>
      <c r="E26" s="382"/>
      <c r="F26" s="382"/>
      <c r="G26" s="382"/>
      <c r="H26" s="382"/>
      <c r="I26" s="382"/>
      <c r="J26" s="382"/>
      <c r="K26" s="258"/>
    </row>
    <row r="27" spans="2:11" ht="12.75" customHeight="1">
      <c r="B27" s="261"/>
      <c r="C27" s="262"/>
      <c r="D27" s="262"/>
      <c r="E27" s="262"/>
      <c r="F27" s="262"/>
      <c r="G27" s="262"/>
      <c r="H27" s="262"/>
      <c r="I27" s="262"/>
      <c r="J27" s="262"/>
      <c r="K27" s="258"/>
    </row>
    <row r="28" spans="2:11" ht="15" customHeight="1">
      <c r="B28" s="261"/>
      <c r="C28" s="262"/>
      <c r="D28" s="382" t="s">
        <v>677</v>
      </c>
      <c r="E28" s="382"/>
      <c r="F28" s="382"/>
      <c r="G28" s="382"/>
      <c r="H28" s="382"/>
      <c r="I28" s="382"/>
      <c r="J28" s="382"/>
      <c r="K28" s="258"/>
    </row>
    <row r="29" spans="2:11" ht="15" customHeight="1">
      <c r="B29" s="261"/>
      <c r="C29" s="262"/>
      <c r="D29" s="382" t="s">
        <v>678</v>
      </c>
      <c r="E29" s="382"/>
      <c r="F29" s="382"/>
      <c r="G29" s="382"/>
      <c r="H29" s="382"/>
      <c r="I29" s="382"/>
      <c r="J29" s="382"/>
      <c r="K29" s="258"/>
    </row>
    <row r="30" spans="2:11" ht="12.75" customHeight="1">
      <c r="B30" s="261"/>
      <c r="C30" s="262"/>
      <c r="D30" s="262"/>
      <c r="E30" s="262"/>
      <c r="F30" s="262"/>
      <c r="G30" s="262"/>
      <c r="H30" s="262"/>
      <c r="I30" s="262"/>
      <c r="J30" s="262"/>
      <c r="K30" s="258"/>
    </row>
    <row r="31" spans="2:11" ht="15" customHeight="1">
      <c r="B31" s="261"/>
      <c r="C31" s="262"/>
      <c r="D31" s="382" t="s">
        <v>679</v>
      </c>
      <c r="E31" s="382"/>
      <c r="F31" s="382"/>
      <c r="G31" s="382"/>
      <c r="H31" s="382"/>
      <c r="I31" s="382"/>
      <c r="J31" s="382"/>
      <c r="K31" s="258"/>
    </row>
    <row r="32" spans="2:11" ht="15" customHeight="1">
      <c r="B32" s="261"/>
      <c r="C32" s="262"/>
      <c r="D32" s="382" t="s">
        <v>680</v>
      </c>
      <c r="E32" s="382"/>
      <c r="F32" s="382"/>
      <c r="G32" s="382"/>
      <c r="H32" s="382"/>
      <c r="I32" s="382"/>
      <c r="J32" s="382"/>
      <c r="K32" s="258"/>
    </row>
    <row r="33" spans="2:11" ht="15" customHeight="1">
      <c r="B33" s="261"/>
      <c r="C33" s="262"/>
      <c r="D33" s="382" t="s">
        <v>681</v>
      </c>
      <c r="E33" s="382"/>
      <c r="F33" s="382"/>
      <c r="G33" s="382"/>
      <c r="H33" s="382"/>
      <c r="I33" s="382"/>
      <c r="J33" s="382"/>
      <c r="K33" s="258"/>
    </row>
    <row r="34" spans="2:11" ht="15" customHeight="1">
      <c r="B34" s="261"/>
      <c r="C34" s="262"/>
      <c r="D34" s="260"/>
      <c r="E34" s="264" t="s">
        <v>120</v>
      </c>
      <c r="F34" s="260"/>
      <c r="G34" s="382" t="s">
        <v>682</v>
      </c>
      <c r="H34" s="382"/>
      <c r="I34" s="382"/>
      <c r="J34" s="382"/>
      <c r="K34" s="258"/>
    </row>
    <row r="35" spans="2:11" ht="30.75" customHeight="1">
      <c r="B35" s="261"/>
      <c r="C35" s="262"/>
      <c r="D35" s="260"/>
      <c r="E35" s="264" t="s">
        <v>683</v>
      </c>
      <c r="F35" s="260"/>
      <c r="G35" s="382" t="s">
        <v>684</v>
      </c>
      <c r="H35" s="382"/>
      <c r="I35" s="382"/>
      <c r="J35" s="382"/>
      <c r="K35" s="258"/>
    </row>
    <row r="36" spans="2:11" ht="15" customHeight="1">
      <c r="B36" s="261"/>
      <c r="C36" s="262"/>
      <c r="D36" s="260"/>
      <c r="E36" s="264" t="s">
        <v>57</v>
      </c>
      <c r="F36" s="260"/>
      <c r="G36" s="382" t="s">
        <v>685</v>
      </c>
      <c r="H36" s="382"/>
      <c r="I36" s="382"/>
      <c r="J36" s="382"/>
      <c r="K36" s="258"/>
    </row>
    <row r="37" spans="2:11" ht="15" customHeight="1">
      <c r="B37" s="261"/>
      <c r="C37" s="262"/>
      <c r="D37" s="260"/>
      <c r="E37" s="264" t="s">
        <v>121</v>
      </c>
      <c r="F37" s="260"/>
      <c r="G37" s="382" t="s">
        <v>686</v>
      </c>
      <c r="H37" s="382"/>
      <c r="I37" s="382"/>
      <c r="J37" s="382"/>
      <c r="K37" s="258"/>
    </row>
    <row r="38" spans="2:11" ht="15" customHeight="1">
      <c r="B38" s="261"/>
      <c r="C38" s="262"/>
      <c r="D38" s="260"/>
      <c r="E38" s="264" t="s">
        <v>122</v>
      </c>
      <c r="F38" s="260"/>
      <c r="G38" s="382" t="s">
        <v>687</v>
      </c>
      <c r="H38" s="382"/>
      <c r="I38" s="382"/>
      <c r="J38" s="382"/>
      <c r="K38" s="258"/>
    </row>
    <row r="39" spans="2:11" ht="15" customHeight="1">
      <c r="B39" s="261"/>
      <c r="C39" s="262"/>
      <c r="D39" s="260"/>
      <c r="E39" s="264" t="s">
        <v>123</v>
      </c>
      <c r="F39" s="260"/>
      <c r="G39" s="382" t="s">
        <v>688</v>
      </c>
      <c r="H39" s="382"/>
      <c r="I39" s="382"/>
      <c r="J39" s="382"/>
      <c r="K39" s="258"/>
    </row>
    <row r="40" spans="2:11" ht="15" customHeight="1">
      <c r="B40" s="261"/>
      <c r="C40" s="262"/>
      <c r="D40" s="260"/>
      <c r="E40" s="264" t="s">
        <v>689</v>
      </c>
      <c r="F40" s="260"/>
      <c r="G40" s="382" t="s">
        <v>690</v>
      </c>
      <c r="H40" s="382"/>
      <c r="I40" s="382"/>
      <c r="J40" s="382"/>
      <c r="K40" s="258"/>
    </row>
    <row r="41" spans="2:11" ht="15" customHeight="1">
      <c r="B41" s="261"/>
      <c r="C41" s="262"/>
      <c r="D41" s="260"/>
      <c r="E41" s="264"/>
      <c r="F41" s="260"/>
      <c r="G41" s="382" t="s">
        <v>691</v>
      </c>
      <c r="H41" s="382"/>
      <c r="I41" s="382"/>
      <c r="J41" s="382"/>
      <c r="K41" s="258"/>
    </row>
    <row r="42" spans="2:11" ht="15" customHeight="1">
      <c r="B42" s="261"/>
      <c r="C42" s="262"/>
      <c r="D42" s="260"/>
      <c r="E42" s="264" t="s">
        <v>692</v>
      </c>
      <c r="F42" s="260"/>
      <c r="G42" s="382" t="s">
        <v>693</v>
      </c>
      <c r="H42" s="382"/>
      <c r="I42" s="382"/>
      <c r="J42" s="382"/>
      <c r="K42" s="258"/>
    </row>
    <row r="43" spans="2:11" ht="15" customHeight="1">
      <c r="B43" s="261"/>
      <c r="C43" s="262"/>
      <c r="D43" s="260"/>
      <c r="E43" s="264" t="s">
        <v>125</v>
      </c>
      <c r="F43" s="260"/>
      <c r="G43" s="382" t="s">
        <v>694</v>
      </c>
      <c r="H43" s="382"/>
      <c r="I43" s="382"/>
      <c r="J43" s="382"/>
      <c r="K43" s="258"/>
    </row>
    <row r="44" spans="2:11" ht="12.75" customHeight="1">
      <c r="B44" s="261"/>
      <c r="C44" s="262"/>
      <c r="D44" s="260"/>
      <c r="E44" s="260"/>
      <c r="F44" s="260"/>
      <c r="G44" s="260"/>
      <c r="H44" s="260"/>
      <c r="I44" s="260"/>
      <c r="J44" s="260"/>
      <c r="K44" s="258"/>
    </row>
    <row r="45" spans="2:11" ht="15" customHeight="1">
      <c r="B45" s="261"/>
      <c r="C45" s="262"/>
      <c r="D45" s="382" t="s">
        <v>695</v>
      </c>
      <c r="E45" s="382"/>
      <c r="F45" s="382"/>
      <c r="G45" s="382"/>
      <c r="H45" s="382"/>
      <c r="I45" s="382"/>
      <c r="J45" s="382"/>
      <c r="K45" s="258"/>
    </row>
    <row r="46" spans="2:11" ht="15" customHeight="1">
      <c r="B46" s="261"/>
      <c r="C46" s="262"/>
      <c r="D46" s="262"/>
      <c r="E46" s="382" t="s">
        <v>696</v>
      </c>
      <c r="F46" s="382"/>
      <c r="G46" s="382"/>
      <c r="H46" s="382"/>
      <c r="I46" s="382"/>
      <c r="J46" s="382"/>
      <c r="K46" s="258"/>
    </row>
    <row r="47" spans="2:11" ht="15" customHeight="1">
      <c r="B47" s="261"/>
      <c r="C47" s="262"/>
      <c r="D47" s="262"/>
      <c r="E47" s="382" t="s">
        <v>697</v>
      </c>
      <c r="F47" s="382"/>
      <c r="G47" s="382"/>
      <c r="H47" s="382"/>
      <c r="I47" s="382"/>
      <c r="J47" s="382"/>
      <c r="K47" s="258"/>
    </row>
    <row r="48" spans="2:11" ht="15" customHeight="1">
      <c r="B48" s="261"/>
      <c r="C48" s="262"/>
      <c r="D48" s="262"/>
      <c r="E48" s="382" t="s">
        <v>698</v>
      </c>
      <c r="F48" s="382"/>
      <c r="G48" s="382"/>
      <c r="H48" s="382"/>
      <c r="I48" s="382"/>
      <c r="J48" s="382"/>
      <c r="K48" s="258"/>
    </row>
    <row r="49" spans="2:11" ht="15" customHeight="1">
      <c r="B49" s="261"/>
      <c r="C49" s="262"/>
      <c r="D49" s="382" t="s">
        <v>699</v>
      </c>
      <c r="E49" s="382"/>
      <c r="F49" s="382"/>
      <c r="G49" s="382"/>
      <c r="H49" s="382"/>
      <c r="I49" s="382"/>
      <c r="J49" s="382"/>
      <c r="K49" s="258"/>
    </row>
    <row r="50" spans="2:11" ht="25.5" customHeight="1">
      <c r="B50" s="257"/>
      <c r="C50" s="383" t="s">
        <v>700</v>
      </c>
      <c r="D50" s="383"/>
      <c r="E50" s="383"/>
      <c r="F50" s="383"/>
      <c r="G50" s="383"/>
      <c r="H50" s="383"/>
      <c r="I50" s="383"/>
      <c r="J50" s="383"/>
      <c r="K50" s="258"/>
    </row>
    <row r="51" spans="2:11" ht="5.25" customHeight="1">
      <c r="B51" s="257"/>
      <c r="C51" s="259"/>
      <c r="D51" s="259"/>
      <c r="E51" s="259"/>
      <c r="F51" s="259"/>
      <c r="G51" s="259"/>
      <c r="H51" s="259"/>
      <c r="I51" s="259"/>
      <c r="J51" s="259"/>
      <c r="K51" s="258"/>
    </row>
    <row r="52" spans="2:11" ht="15" customHeight="1">
      <c r="B52" s="257"/>
      <c r="C52" s="382" t="s">
        <v>701</v>
      </c>
      <c r="D52" s="382"/>
      <c r="E52" s="382"/>
      <c r="F52" s="382"/>
      <c r="G52" s="382"/>
      <c r="H52" s="382"/>
      <c r="I52" s="382"/>
      <c r="J52" s="382"/>
      <c r="K52" s="258"/>
    </row>
    <row r="53" spans="2:11" ht="15" customHeight="1">
      <c r="B53" s="257"/>
      <c r="C53" s="382" t="s">
        <v>702</v>
      </c>
      <c r="D53" s="382"/>
      <c r="E53" s="382"/>
      <c r="F53" s="382"/>
      <c r="G53" s="382"/>
      <c r="H53" s="382"/>
      <c r="I53" s="382"/>
      <c r="J53" s="382"/>
      <c r="K53" s="258"/>
    </row>
    <row r="54" spans="2:11" ht="12.75" customHeight="1">
      <c r="B54" s="257"/>
      <c r="C54" s="260"/>
      <c r="D54" s="260"/>
      <c r="E54" s="260"/>
      <c r="F54" s="260"/>
      <c r="G54" s="260"/>
      <c r="H54" s="260"/>
      <c r="I54" s="260"/>
      <c r="J54" s="260"/>
      <c r="K54" s="258"/>
    </row>
    <row r="55" spans="2:11" ht="15" customHeight="1">
      <c r="B55" s="257"/>
      <c r="C55" s="382" t="s">
        <v>703</v>
      </c>
      <c r="D55" s="382"/>
      <c r="E55" s="382"/>
      <c r="F55" s="382"/>
      <c r="G55" s="382"/>
      <c r="H55" s="382"/>
      <c r="I55" s="382"/>
      <c r="J55" s="382"/>
      <c r="K55" s="258"/>
    </row>
    <row r="56" spans="2:11" ht="15" customHeight="1">
      <c r="B56" s="257"/>
      <c r="C56" s="262"/>
      <c r="D56" s="382" t="s">
        <v>704</v>
      </c>
      <c r="E56" s="382"/>
      <c r="F56" s="382"/>
      <c r="G56" s="382"/>
      <c r="H56" s="382"/>
      <c r="I56" s="382"/>
      <c r="J56" s="382"/>
      <c r="K56" s="258"/>
    </row>
    <row r="57" spans="2:11" ht="15" customHeight="1">
      <c r="B57" s="257"/>
      <c r="C57" s="262"/>
      <c r="D57" s="382" t="s">
        <v>705</v>
      </c>
      <c r="E57" s="382"/>
      <c r="F57" s="382"/>
      <c r="G57" s="382"/>
      <c r="H57" s="382"/>
      <c r="I57" s="382"/>
      <c r="J57" s="382"/>
      <c r="K57" s="258"/>
    </row>
    <row r="58" spans="2:11" ht="15" customHeight="1">
      <c r="B58" s="257"/>
      <c r="C58" s="262"/>
      <c r="D58" s="382" t="s">
        <v>706</v>
      </c>
      <c r="E58" s="382"/>
      <c r="F58" s="382"/>
      <c r="G58" s="382"/>
      <c r="H58" s="382"/>
      <c r="I58" s="382"/>
      <c r="J58" s="382"/>
      <c r="K58" s="258"/>
    </row>
    <row r="59" spans="2:11" ht="15" customHeight="1">
      <c r="B59" s="257"/>
      <c r="C59" s="262"/>
      <c r="D59" s="382" t="s">
        <v>707</v>
      </c>
      <c r="E59" s="382"/>
      <c r="F59" s="382"/>
      <c r="G59" s="382"/>
      <c r="H59" s="382"/>
      <c r="I59" s="382"/>
      <c r="J59" s="382"/>
      <c r="K59" s="258"/>
    </row>
    <row r="60" spans="2:11" ht="15" customHeight="1">
      <c r="B60" s="257"/>
      <c r="C60" s="262"/>
      <c r="D60" s="381" t="s">
        <v>708</v>
      </c>
      <c r="E60" s="381"/>
      <c r="F60" s="381"/>
      <c r="G60" s="381"/>
      <c r="H60" s="381"/>
      <c r="I60" s="381"/>
      <c r="J60" s="381"/>
      <c r="K60" s="258"/>
    </row>
    <row r="61" spans="2:11" ht="15" customHeight="1">
      <c r="B61" s="257"/>
      <c r="C61" s="262"/>
      <c r="D61" s="382" t="s">
        <v>709</v>
      </c>
      <c r="E61" s="382"/>
      <c r="F61" s="382"/>
      <c r="G61" s="382"/>
      <c r="H61" s="382"/>
      <c r="I61" s="382"/>
      <c r="J61" s="382"/>
      <c r="K61" s="258"/>
    </row>
    <row r="62" spans="2:11" ht="12.75" customHeight="1">
      <c r="B62" s="257"/>
      <c r="C62" s="262"/>
      <c r="D62" s="262"/>
      <c r="E62" s="265"/>
      <c r="F62" s="262"/>
      <c r="G62" s="262"/>
      <c r="H62" s="262"/>
      <c r="I62" s="262"/>
      <c r="J62" s="262"/>
      <c r="K62" s="258"/>
    </row>
    <row r="63" spans="2:11" ht="15" customHeight="1">
      <c r="B63" s="257"/>
      <c r="C63" s="262"/>
      <c r="D63" s="382" t="s">
        <v>710</v>
      </c>
      <c r="E63" s="382"/>
      <c r="F63" s="382"/>
      <c r="G63" s="382"/>
      <c r="H63" s="382"/>
      <c r="I63" s="382"/>
      <c r="J63" s="382"/>
      <c r="K63" s="258"/>
    </row>
    <row r="64" spans="2:11" ht="15" customHeight="1">
      <c r="B64" s="257"/>
      <c r="C64" s="262"/>
      <c r="D64" s="381" t="s">
        <v>711</v>
      </c>
      <c r="E64" s="381"/>
      <c r="F64" s="381"/>
      <c r="G64" s="381"/>
      <c r="H64" s="381"/>
      <c r="I64" s="381"/>
      <c r="J64" s="381"/>
      <c r="K64" s="258"/>
    </row>
    <row r="65" spans="2:11" ht="15" customHeight="1">
      <c r="B65" s="257"/>
      <c r="C65" s="262"/>
      <c r="D65" s="382" t="s">
        <v>712</v>
      </c>
      <c r="E65" s="382"/>
      <c r="F65" s="382"/>
      <c r="G65" s="382"/>
      <c r="H65" s="382"/>
      <c r="I65" s="382"/>
      <c r="J65" s="382"/>
      <c r="K65" s="258"/>
    </row>
    <row r="66" spans="2:11" ht="15" customHeight="1">
      <c r="B66" s="257"/>
      <c r="C66" s="262"/>
      <c r="D66" s="382" t="s">
        <v>713</v>
      </c>
      <c r="E66" s="382"/>
      <c r="F66" s="382"/>
      <c r="G66" s="382"/>
      <c r="H66" s="382"/>
      <c r="I66" s="382"/>
      <c r="J66" s="382"/>
      <c r="K66" s="258"/>
    </row>
    <row r="67" spans="2:11" ht="15" customHeight="1">
      <c r="B67" s="257"/>
      <c r="C67" s="262"/>
      <c r="D67" s="382" t="s">
        <v>714</v>
      </c>
      <c r="E67" s="382"/>
      <c r="F67" s="382"/>
      <c r="G67" s="382"/>
      <c r="H67" s="382"/>
      <c r="I67" s="382"/>
      <c r="J67" s="382"/>
      <c r="K67" s="258"/>
    </row>
    <row r="68" spans="2:11" ht="15" customHeight="1">
      <c r="B68" s="257"/>
      <c r="C68" s="262"/>
      <c r="D68" s="382" t="s">
        <v>715</v>
      </c>
      <c r="E68" s="382"/>
      <c r="F68" s="382"/>
      <c r="G68" s="382"/>
      <c r="H68" s="382"/>
      <c r="I68" s="382"/>
      <c r="J68" s="382"/>
      <c r="K68" s="258"/>
    </row>
    <row r="69" spans="2:11" ht="12.75" customHeight="1">
      <c r="B69" s="266"/>
      <c r="C69" s="267"/>
      <c r="D69" s="267"/>
      <c r="E69" s="267"/>
      <c r="F69" s="267"/>
      <c r="G69" s="267"/>
      <c r="H69" s="267"/>
      <c r="I69" s="267"/>
      <c r="J69" s="267"/>
      <c r="K69" s="268"/>
    </row>
    <row r="70" spans="2:11" ht="18.75" customHeight="1">
      <c r="B70" s="269"/>
      <c r="C70" s="269"/>
      <c r="D70" s="269"/>
      <c r="E70" s="269"/>
      <c r="F70" s="269"/>
      <c r="G70" s="269"/>
      <c r="H70" s="269"/>
      <c r="I70" s="269"/>
      <c r="J70" s="269"/>
      <c r="K70" s="270"/>
    </row>
    <row r="71" spans="2:11" ht="18.75" customHeight="1">
      <c r="B71" s="270"/>
      <c r="C71" s="270"/>
      <c r="D71" s="270"/>
      <c r="E71" s="270"/>
      <c r="F71" s="270"/>
      <c r="G71" s="270"/>
      <c r="H71" s="270"/>
      <c r="I71" s="270"/>
      <c r="J71" s="270"/>
      <c r="K71" s="270"/>
    </row>
    <row r="72" spans="2:11" ht="7.5" customHeight="1">
      <c r="B72" s="271"/>
      <c r="C72" s="272"/>
      <c r="D72" s="272"/>
      <c r="E72" s="272"/>
      <c r="F72" s="272"/>
      <c r="G72" s="272"/>
      <c r="H72" s="272"/>
      <c r="I72" s="272"/>
      <c r="J72" s="272"/>
      <c r="K72" s="273"/>
    </row>
    <row r="73" spans="2:11" ht="45" customHeight="1">
      <c r="B73" s="274"/>
      <c r="C73" s="380" t="s">
        <v>97</v>
      </c>
      <c r="D73" s="380"/>
      <c r="E73" s="380"/>
      <c r="F73" s="380"/>
      <c r="G73" s="380"/>
      <c r="H73" s="380"/>
      <c r="I73" s="380"/>
      <c r="J73" s="380"/>
      <c r="K73" s="275"/>
    </row>
    <row r="74" spans="2:11" ht="17.25" customHeight="1">
      <c r="B74" s="274"/>
      <c r="C74" s="276" t="s">
        <v>716</v>
      </c>
      <c r="D74" s="276"/>
      <c r="E74" s="276"/>
      <c r="F74" s="276" t="s">
        <v>717</v>
      </c>
      <c r="G74" s="277"/>
      <c r="H74" s="276" t="s">
        <v>121</v>
      </c>
      <c r="I74" s="276" t="s">
        <v>61</v>
      </c>
      <c r="J74" s="276" t="s">
        <v>718</v>
      </c>
      <c r="K74" s="275"/>
    </row>
    <row r="75" spans="2:11" ht="17.25" customHeight="1">
      <c r="B75" s="274"/>
      <c r="C75" s="278" t="s">
        <v>719</v>
      </c>
      <c r="D75" s="278"/>
      <c r="E75" s="278"/>
      <c r="F75" s="279" t="s">
        <v>720</v>
      </c>
      <c r="G75" s="280"/>
      <c r="H75" s="278"/>
      <c r="I75" s="278"/>
      <c r="J75" s="278" t="s">
        <v>721</v>
      </c>
      <c r="K75" s="275"/>
    </row>
    <row r="76" spans="2:11" ht="5.25" customHeight="1">
      <c r="B76" s="274"/>
      <c r="C76" s="281"/>
      <c r="D76" s="281"/>
      <c r="E76" s="281"/>
      <c r="F76" s="281"/>
      <c r="G76" s="282"/>
      <c r="H76" s="281"/>
      <c r="I76" s="281"/>
      <c r="J76" s="281"/>
      <c r="K76" s="275"/>
    </row>
    <row r="77" spans="2:11" ht="15" customHeight="1">
      <c r="B77" s="274"/>
      <c r="C77" s="264" t="s">
        <v>57</v>
      </c>
      <c r="D77" s="281"/>
      <c r="E77" s="281"/>
      <c r="F77" s="283" t="s">
        <v>722</v>
      </c>
      <c r="G77" s="282"/>
      <c r="H77" s="264" t="s">
        <v>723</v>
      </c>
      <c r="I77" s="264" t="s">
        <v>724</v>
      </c>
      <c r="J77" s="264">
        <v>20</v>
      </c>
      <c r="K77" s="275"/>
    </row>
    <row r="78" spans="2:11" ht="15" customHeight="1">
      <c r="B78" s="274"/>
      <c r="C78" s="264" t="s">
        <v>725</v>
      </c>
      <c r="D78" s="264"/>
      <c r="E78" s="264"/>
      <c r="F78" s="283" t="s">
        <v>722</v>
      </c>
      <c r="G78" s="282"/>
      <c r="H78" s="264" t="s">
        <v>726</v>
      </c>
      <c r="I78" s="264" t="s">
        <v>724</v>
      </c>
      <c r="J78" s="264">
        <v>120</v>
      </c>
      <c r="K78" s="275"/>
    </row>
    <row r="79" spans="2:11" ht="15" customHeight="1">
      <c r="B79" s="284"/>
      <c r="C79" s="264" t="s">
        <v>727</v>
      </c>
      <c r="D79" s="264"/>
      <c r="E79" s="264"/>
      <c r="F79" s="283" t="s">
        <v>728</v>
      </c>
      <c r="G79" s="282"/>
      <c r="H79" s="264" t="s">
        <v>729</v>
      </c>
      <c r="I79" s="264" t="s">
        <v>724</v>
      </c>
      <c r="J79" s="264">
        <v>50</v>
      </c>
      <c r="K79" s="275"/>
    </row>
    <row r="80" spans="2:11" ht="15" customHeight="1">
      <c r="B80" s="284"/>
      <c r="C80" s="264" t="s">
        <v>730</v>
      </c>
      <c r="D80" s="264"/>
      <c r="E80" s="264"/>
      <c r="F80" s="283" t="s">
        <v>722</v>
      </c>
      <c r="G80" s="282"/>
      <c r="H80" s="264" t="s">
        <v>731</v>
      </c>
      <c r="I80" s="264" t="s">
        <v>732</v>
      </c>
      <c r="J80" s="264"/>
      <c r="K80" s="275"/>
    </row>
    <row r="81" spans="2:11" ht="15" customHeight="1">
      <c r="B81" s="284"/>
      <c r="C81" s="285" t="s">
        <v>733</v>
      </c>
      <c r="D81" s="285"/>
      <c r="E81" s="285"/>
      <c r="F81" s="286" t="s">
        <v>728</v>
      </c>
      <c r="G81" s="285"/>
      <c r="H81" s="285" t="s">
        <v>734</v>
      </c>
      <c r="I81" s="285" t="s">
        <v>724</v>
      </c>
      <c r="J81" s="285">
        <v>15</v>
      </c>
      <c r="K81" s="275"/>
    </row>
    <row r="82" spans="2:11" ht="15" customHeight="1">
      <c r="B82" s="284"/>
      <c r="C82" s="285" t="s">
        <v>735</v>
      </c>
      <c r="D82" s="285"/>
      <c r="E82" s="285"/>
      <c r="F82" s="286" t="s">
        <v>728</v>
      </c>
      <c r="G82" s="285"/>
      <c r="H82" s="285" t="s">
        <v>736</v>
      </c>
      <c r="I82" s="285" t="s">
        <v>724</v>
      </c>
      <c r="J82" s="285">
        <v>15</v>
      </c>
      <c r="K82" s="275"/>
    </row>
    <row r="83" spans="2:11" ht="15" customHeight="1">
      <c r="B83" s="284"/>
      <c r="C83" s="285" t="s">
        <v>737</v>
      </c>
      <c r="D83" s="285"/>
      <c r="E83" s="285"/>
      <c r="F83" s="286" t="s">
        <v>728</v>
      </c>
      <c r="G83" s="285"/>
      <c r="H83" s="285" t="s">
        <v>738</v>
      </c>
      <c r="I83" s="285" t="s">
        <v>724</v>
      </c>
      <c r="J83" s="285">
        <v>20</v>
      </c>
      <c r="K83" s="275"/>
    </row>
    <row r="84" spans="2:11" ht="15" customHeight="1">
      <c r="B84" s="284"/>
      <c r="C84" s="285" t="s">
        <v>739</v>
      </c>
      <c r="D84" s="285"/>
      <c r="E84" s="285"/>
      <c r="F84" s="286" t="s">
        <v>728</v>
      </c>
      <c r="G84" s="285"/>
      <c r="H84" s="285" t="s">
        <v>740</v>
      </c>
      <c r="I84" s="285" t="s">
        <v>724</v>
      </c>
      <c r="J84" s="285">
        <v>20</v>
      </c>
      <c r="K84" s="275"/>
    </row>
    <row r="85" spans="2:11" ht="15" customHeight="1">
      <c r="B85" s="284"/>
      <c r="C85" s="264" t="s">
        <v>741</v>
      </c>
      <c r="D85" s="264"/>
      <c r="E85" s="264"/>
      <c r="F85" s="283" t="s">
        <v>728</v>
      </c>
      <c r="G85" s="282"/>
      <c r="H85" s="264" t="s">
        <v>742</v>
      </c>
      <c r="I85" s="264" t="s">
        <v>724</v>
      </c>
      <c r="J85" s="264">
        <v>50</v>
      </c>
      <c r="K85" s="275"/>
    </row>
    <row r="86" spans="2:11" ht="15" customHeight="1">
      <c r="B86" s="284"/>
      <c r="C86" s="264" t="s">
        <v>743</v>
      </c>
      <c r="D86" s="264"/>
      <c r="E86" s="264"/>
      <c r="F86" s="283" t="s">
        <v>728</v>
      </c>
      <c r="G86" s="282"/>
      <c r="H86" s="264" t="s">
        <v>744</v>
      </c>
      <c r="I86" s="264" t="s">
        <v>724</v>
      </c>
      <c r="J86" s="264">
        <v>20</v>
      </c>
      <c r="K86" s="275"/>
    </row>
    <row r="87" spans="2:11" ht="15" customHeight="1">
      <c r="B87" s="284"/>
      <c r="C87" s="264" t="s">
        <v>745</v>
      </c>
      <c r="D87" s="264"/>
      <c r="E87" s="264"/>
      <c r="F87" s="283" t="s">
        <v>728</v>
      </c>
      <c r="G87" s="282"/>
      <c r="H87" s="264" t="s">
        <v>746</v>
      </c>
      <c r="I87" s="264" t="s">
        <v>724</v>
      </c>
      <c r="J87" s="264">
        <v>20</v>
      </c>
      <c r="K87" s="275"/>
    </row>
    <row r="88" spans="2:11" ht="15" customHeight="1">
      <c r="B88" s="284"/>
      <c r="C88" s="264" t="s">
        <v>747</v>
      </c>
      <c r="D88" s="264"/>
      <c r="E88" s="264"/>
      <c r="F88" s="283" t="s">
        <v>728</v>
      </c>
      <c r="G88" s="282"/>
      <c r="H88" s="264" t="s">
        <v>748</v>
      </c>
      <c r="I88" s="264" t="s">
        <v>724</v>
      </c>
      <c r="J88" s="264">
        <v>50</v>
      </c>
      <c r="K88" s="275"/>
    </row>
    <row r="89" spans="2:11" ht="15" customHeight="1">
      <c r="B89" s="284"/>
      <c r="C89" s="264" t="s">
        <v>749</v>
      </c>
      <c r="D89" s="264"/>
      <c r="E89" s="264"/>
      <c r="F89" s="283" t="s">
        <v>728</v>
      </c>
      <c r="G89" s="282"/>
      <c r="H89" s="264" t="s">
        <v>749</v>
      </c>
      <c r="I89" s="264" t="s">
        <v>724</v>
      </c>
      <c r="J89" s="264">
        <v>50</v>
      </c>
      <c r="K89" s="275"/>
    </row>
    <row r="90" spans="2:11" ht="15" customHeight="1">
      <c r="B90" s="284"/>
      <c r="C90" s="264" t="s">
        <v>126</v>
      </c>
      <c r="D90" s="264"/>
      <c r="E90" s="264"/>
      <c r="F90" s="283" t="s">
        <v>728</v>
      </c>
      <c r="G90" s="282"/>
      <c r="H90" s="264" t="s">
        <v>750</v>
      </c>
      <c r="I90" s="264" t="s">
        <v>724</v>
      </c>
      <c r="J90" s="264">
        <v>255</v>
      </c>
      <c r="K90" s="275"/>
    </row>
    <row r="91" spans="2:11" ht="15" customHeight="1">
      <c r="B91" s="284"/>
      <c r="C91" s="264" t="s">
        <v>751</v>
      </c>
      <c r="D91" s="264"/>
      <c r="E91" s="264"/>
      <c r="F91" s="283" t="s">
        <v>722</v>
      </c>
      <c r="G91" s="282"/>
      <c r="H91" s="264" t="s">
        <v>752</v>
      </c>
      <c r="I91" s="264" t="s">
        <v>753</v>
      </c>
      <c r="J91" s="264"/>
      <c r="K91" s="275"/>
    </row>
    <row r="92" spans="2:11" ht="15" customHeight="1">
      <c r="B92" s="284"/>
      <c r="C92" s="264" t="s">
        <v>754</v>
      </c>
      <c r="D92" s="264"/>
      <c r="E92" s="264"/>
      <c r="F92" s="283" t="s">
        <v>722</v>
      </c>
      <c r="G92" s="282"/>
      <c r="H92" s="264" t="s">
        <v>755</v>
      </c>
      <c r="I92" s="264" t="s">
        <v>756</v>
      </c>
      <c r="J92" s="264"/>
      <c r="K92" s="275"/>
    </row>
    <row r="93" spans="2:11" ht="15" customHeight="1">
      <c r="B93" s="284"/>
      <c r="C93" s="264" t="s">
        <v>757</v>
      </c>
      <c r="D93" s="264"/>
      <c r="E93" s="264"/>
      <c r="F93" s="283" t="s">
        <v>722</v>
      </c>
      <c r="G93" s="282"/>
      <c r="H93" s="264" t="s">
        <v>757</v>
      </c>
      <c r="I93" s="264" t="s">
        <v>756</v>
      </c>
      <c r="J93" s="264"/>
      <c r="K93" s="275"/>
    </row>
    <row r="94" spans="2:11" ht="15" customHeight="1">
      <c r="B94" s="284"/>
      <c r="C94" s="264" t="s">
        <v>42</v>
      </c>
      <c r="D94" s="264"/>
      <c r="E94" s="264"/>
      <c r="F94" s="283" t="s">
        <v>722</v>
      </c>
      <c r="G94" s="282"/>
      <c r="H94" s="264" t="s">
        <v>758</v>
      </c>
      <c r="I94" s="264" t="s">
        <v>756</v>
      </c>
      <c r="J94" s="264"/>
      <c r="K94" s="275"/>
    </row>
    <row r="95" spans="2:11" ht="15" customHeight="1">
      <c r="B95" s="284"/>
      <c r="C95" s="264" t="s">
        <v>52</v>
      </c>
      <c r="D95" s="264"/>
      <c r="E95" s="264"/>
      <c r="F95" s="283" t="s">
        <v>722</v>
      </c>
      <c r="G95" s="282"/>
      <c r="H95" s="264" t="s">
        <v>759</v>
      </c>
      <c r="I95" s="264" t="s">
        <v>756</v>
      </c>
      <c r="J95" s="264"/>
      <c r="K95" s="275"/>
    </row>
    <row r="96" spans="2:11" ht="15" customHeight="1">
      <c r="B96" s="287"/>
      <c r="C96" s="288"/>
      <c r="D96" s="288"/>
      <c r="E96" s="288"/>
      <c r="F96" s="288"/>
      <c r="G96" s="288"/>
      <c r="H96" s="288"/>
      <c r="I96" s="288"/>
      <c r="J96" s="288"/>
      <c r="K96" s="289"/>
    </row>
    <row r="97" spans="2:11" ht="18.75" customHeight="1">
      <c r="B97" s="290"/>
      <c r="C97" s="291"/>
      <c r="D97" s="291"/>
      <c r="E97" s="291"/>
      <c r="F97" s="291"/>
      <c r="G97" s="291"/>
      <c r="H97" s="291"/>
      <c r="I97" s="291"/>
      <c r="J97" s="291"/>
      <c r="K97" s="290"/>
    </row>
    <row r="98" spans="2:11" ht="18.75" customHeight="1">
      <c r="B98" s="270"/>
      <c r="C98" s="270"/>
      <c r="D98" s="270"/>
      <c r="E98" s="270"/>
      <c r="F98" s="270"/>
      <c r="G98" s="270"/>
      <c r="H98" s="270"/>
      <c r="I98" s="270"/>
      <c r="J98" s="270"/>
      <c r="K98" s="270"/>
    </row>
    <row r="99" spans="2:11" ht="7.5" customHeight="1">
      <c r="B99" s="271"/>
      <c r="C99" s="272"/>
      <c r="D99" s="272"/>
      <c r="E99" s="272"/>
      <c r="F99" s="272"/>
      <c r="G99" s="272"/>
      <c r="H99" s="272"/>
      <c r="I99" s="272"/>
      <c r="J99" s="272"/>
      <c r="K99" s="273"/>
    </row>
    <row r="100" spans="2:11" ht="45" customHeight="1">
      <c r="B100" s="274"/>
      <c r="C100" s="380" t="s">
        <v>760</v>
      </c>
      <c r="D100" s="380"/>
      <c r="E100" s="380"/>
      <c r="F100" s="380"/>
      <c r="G100" s="380"/>
      <c r="H100" s="380"/>
      <c r="I100" s="380"/>
      <c r="J100" s="380"/>
      <c r="K100" s="275"/>
    </row>
    <row r="101" spans="2:11" ht="17.25" customHeight="1">
      <c r="B101" s="274"/>
      <c r="C101" s="276" t="s">
        <v>716</v>
      </c>
      <c r="D101" s="276"/>
      <c r="E101" s="276"/>
      <c r="F101" s="276" t="s">
        <v>717</v>
      </c>
      <c r="G101" s="277"/>
      <c r="H101" s="276" t="s">
        <v>121</v>
      </c>
      <c r="I101" s="276" t="s">
        <v>61</v>
      </c>
      <c r="J101" s="276" t="s">
        <v>718</v>
      </c>
      <c r="K101" s="275"/>
    </row>
    <row r="102" spans="2:11" ht="17.25" customHeight="1">
      <c r="B102" s="274"/>
      <c r="C102" s="278" t="s">
        <v>719</v>
      </c>
      <c r="D102" s="278"/>
      <c r="E102" s="278"/>
      <c r="F102" s="279" t="s">
        <v>720</v>
      </c>
      <c r="G102" s="280"/>
      <c r="H102" s="278"/>
      <c r="I102" s="278"/>
      <c r="J102" s="278" t="s">
        <v>721</v>
      </c>
      <c r="K102" s="275"/>
    </row>
    <row r="103" spans="2:11" ht="5.25" customHeight="1">
      <c r="B103" s="274"/>
      <c r="C103" s="276"/>
      <c r="D103" s="276"/>
      <c r="E103" s="276"/>
      <c r="F103" s="276"/>
      <c r="G103" s="292"/>
      <c r="H103" s="276"/>
      <c r="I103" s="276"/>
      <c r="J103" s="276"/>
      <c r="K103" s="275"/>
    </row>
    <row r="104" spans="2:11" ht="15" customHeight="1">
      <c r="B104" s="274"/>
      <c r="C104" s="264" t="s">
        <v>57</v>
      </c>
      <c r="D104" s="281"/>
      <c r="E104" s="281"/>
      <c r="F104" s="283" t="s">
        <v>722</v>
      </c>
      <c r="G104" s="292"/>
      <c r="H104" s="264" t="s">
        <v>761</v>
      </c>
      <c r="I104" s="264" t="s">
        <v>724</v>
      </c>
      <c r="J104" s="264">
        <v>20</v>
      </c>
      <c r="K104" s="275"/>
    </row>
    <row r="105" spans="2:11" ht="15" customHeight="1">
      <c r="B105" s="274"/>
      <c r="C105" s="264" t="s">
        <v>725</v>
      </c>
      <c r="D105" s="264"/>
      <c r="E105" s="264"/>
      <c r="F105" s="283" t="s">
        <v>722</v>
      </c>
      <c r="G105" s="264"/>
      <c r="H105" s="264" t="s">
        <v>761</v>
      </c>
      <c r="I105" s="264" t="s">
        <v>724</v>
      </c>
      <c r="J105" s="264">
        <v>120</v>
      </c>
      <c r="K105" s="275"/>
    </row>
    <row r="106" spans="2:11" ht="15" customHeight="1">
      <c r="B106" s="284"/>
      <c r="C106" s="264" t="s">
        <v>727</v>
      </c>
      <c r="D106" s="264"/>
      <c r="E106" s="264"/>
      <c r="F106" s="283" t="s">
        <v>728</v>
      </c>
      <c r="G106" s="264"/>
      <c r="H106" s="264" t="s">
        <v>761</v>
      </c>
      <c r="I106" s="264" t="s">
        <v>724</v>
      </c>
      <c r="J106" s="264">
        <v>50</v>
      </c>
      <c r="K106" s="275"/>
    </row>
    <row r="107" spans="2:11" ht="15" customHeight="1">
      <c r="B107" s="284"/>
      <c r="C107" s="264" t="s">
        <v>730</v>
      </c>
      <c r="D107" s="264"/>
      <c r="E107" s="264"/>
      <c r="F107" s="283" t="s">
        <v>722</v>
      </c>
      <c r="G107" s="264"/>
      <c r="H107" s="264" t="s">
        <v>761</v>
      </c>
      <c r="I107" s="264" t="s">
        <v>732</v>
      </c>
      <c r="J107" s="264"/>
      <c r="K107" s="275"/>
    </row>
    <row r="108" spans="2:11" ht="15" customHeight="1">
      <c r="B108" s="284"/>
      <c r="C108" s="264" t="s">
        <v>741</v>
      </c>
      <c r="D108" s="264"/>
      <c r="E108" s="264"/>
      <c r="F108" s="283" t="s">
        <v>728</v>
      </c>
      <c r="G108" s="264"/>
      <c r="H108" s="264" t="s">
        <v>761</v>
      </c>
      <c r="I108" s="264" t="s">
        <v>724</v>
      </c>
      <c r="J108" s="264">
        <v>50</v>
      </c>
      <c r="K108" s="275"/>
    </row>
    <row r="109" spans="2:11" ht="15" customHeight="1">
      <c r="B109" s="284"/>
      <c r="C109" s="264" t="s">
        <v>749</v>
      </c>
      <c r="D109" s="264"/>
      <c r="E109" s="264"/>
      <c r="F109" s="283" t="s">
        <v>728</v>
      </c>
      <c r="G109" s="264"/>
      <c r="H109" s="264" t="s">
        <v>761</v>
      </c>
      <c r="I109" s="264" t="s">
        <v>724</v>
      </c>
      <c r="J109" s="264">
        <v>50</v>
      </c>
      <c r="K109" s="275"/>
    </row>
    <row r="110" spans="2:11" ht="15" customHeight="1">
      <c r="B110" s="284"/>
      <c r="C110" s="264" t="s">
        <v>747</v>
      </c>
      <c r="D110" s="264"/>
      <c r="E110" s="264"/>
      <c r="F110" s="283" t="s">
        <v>728</v>
      </c>
      <c r="G110" s="264"/>
      <c r="H110" s="264" t="s">
        <v>761</v>
      </c>
      <c r="I110" s="264" t="s">
        <v>724</v>
      </c>
      <c r="J110" s="264">
        <v>50</v>
      </c>
      <c r="K110" s="275"/>
    </row>
    <row r="111" spans="2:11" ht="15" customHeight="1">
      <c r="B111" s="284"/>
      <c r="C111" s="264" t="s">
        <v>57</v>
      </c>
      <c r="D111" s="264"/>
      <c r="E111" s="264"/>
      <c r="F111" s="283" t="s">
        <v>722</v>
      </c>
      <c r="G111" s="264"/>
      <c r="H111" s="264" t="s">
        <v>762</v>
      </c>
      <c r="I111" s="264" t="s">
        <v>724</v>
      </c>
      <c r="J111" s="264">
        <v>20</v>
      </c>
      <c r="K111" s="275"/>
    </row>
    <row r="112" spans="2:11" ht="15" customHeight="1">
      <c r="B112" s="284"/>
      <c r="C112" s="264" t="s">
        <v>763</v>
      </c>
      <c r="D112" s="264"/>
      <c r="E112" s="264"/>
      <c r="F112" s="283" t="s">
        <v>722</v>
      </c>
      <c r="G112" s="264"/>
      <c r="H112" s="264" t="s">
        <v>764</v>
      </c>
      <c r="I112" s="264" t="s">
        <v>724</v>
      </c>
      <c r="J112" s="264">
        <v>120</v>
      </c>
      <c r="K112" s="275"/>
    </row>
    <row r="113" spans="2:11" ht="15" customHeight="1">
      <c r="B113" s="284"/>
      <c r="C113" s="264" t="s">
        <v>42</v>
      </c>
      <c r="D113" s="264"/>
      <c r="E113" s="264"/>
      <c r="F113" s="283" t="s">
        <v>722</v>
      </c>
      <c r="G113" s="264"/>
      <c r="H113" s="264" t="s">
        <v>765</v>
      </c>
      <c r="I113" s="264" t="s">
        <v>756</v>
      </c>
      <c r="J113" s="264"/>
      <c r="K113" s="275"/>
    </row>
    <row r="114" spans="2:11" ht="15" customHeight="1">
      <c r="B114" s="284"/>
      <c r="C114" s="264" t="s">
        <v>52</v>
      </c>
      <c r="D114" s="264"/>
      <c r="E114" s="264"/>
      <c r="F114" s="283" t="s">
        <v>722</v>
      </c>
      <c r="G114" s="264"/>
      <c r="H114" s="264" t="s">
        <v>766</v>
      </c>
      <c r="I114" s="264" t="s">
        <v>756</v>
      </c>
      <c r="J114" s="264"/>
      <c r="K114" s="275"/>
    </row>
    <row r="115" spans="2:11" ht="15" customHeight="1">
      <c r="B115" s="284"/>
      <c r="C115" s="264" t="s">
        <v>61</v>
      </c>
      <c r="D115" s="264"/>
      <c r="E115" s="264"/>
      <c r="F115" s="283" t="s">
        <v>722</v>
      </c>
      <c r="G115" s="264"/>
      <c r="H115" s="264" t="s">
        <v>767</v>
      </c>
      <c r="I115" s="264" t="s">
        <v>768</v>
      </c>
      <c r="J115" s="264"/>
      <c r="K115" s="275"/>
    </row>
    <row r="116" spans="2:11" ht="15" customHeight="1">
      <c r="B116" s="287"/>
      <c r="C116" s="293"/>
      <c r="D116" s="293"/>
      <c r="E116" s="293"/>
      <c r="F116" s="293"/>
      <c r="G116" s="293"/>
      <c r="H116" s="293"/>
      <c r="I116" s="293"/>
      <c r="J116" s="293"/>
      <c r="K116" s="289"/>
    </row>
    <row r="117" spans="2:11" ht="18.75" customHeight="1">
      <c r="B117" s="294"/>
      <c r="C117" s="260"/>
      <c r="D117" s="260"/>
      <c r="E117" s="260"/>
      <c r="F117" s="295"/>
      <c r="G117" s="260"/>
      <c r="H117" s="260"/>
      <c r="I117" s="260"/>
      <c r="J117" s="260"/>
      <c r="K117" s="294"/>
    </row>
    <row r="118" spans="2:11" ht="18.75" customHeight="1">
      <c r="B118" s="270"/>
      <c r="C118" s="270"/>
      <c r="D118" s="270"/>
      <c r="E118" s="270"/>
      <c r="F118" s="270"/>
      <c r="G118" s="270"/>
      <c r="H118" s="270"/>
      <c r="I118" s="270"/>
      <c r="J118" s="270"/>
      <c r="K118" s="270"/>
    </row>
    <row r="119" spans="2:11" ht="7.5" customHeight="1">
      <c r="B119" s="296"/>
      <c r="C119" s="297"/>
      <c r="D119" s="297"/>
      <c r="E119" s="297"/>
      <c r="F119" s="297"/>
      <c r="G119" s="297"/>
      <c r="H119" s="297"/>
      <c r="I119" s="297"/>
      <c r="J119" s="297"/>
      <c r="K119" s="298"/>
    </row>
    <row r="120" spans="2:11" ht="45" customHeight="1">
      <c r="B120" s="299"/>
      <c r="C120" s="379" t="s">
        <v>769</v>
      </c>
      <c r="D120" s="379"/>
      <c r="E120" s="379"/>
      <c r="F120" s="379"/>
      <c r="G120" s="379"/>
      <c r="H120" s="379"/>
      <c r="I120" s="379"/>
      <c r="J120" s="379"/>
      <c r="K120" s="300"/>
    </row>
    <row r="121" spans="2:11" ht="17.25" customHeight="1">
      <c r="B121" s="301"/>
      <c r="C121" s="276" t="s">
        <v>716</v>
      </c>
      <c r="D121" s="276"/>
      <c r="E121" s="276"/>
      <c r="F121" s="276" t="s">
        <v>717</v>
      </c>
      <c r="G121" s="277"/>
      <c r="H121" s="276" t="s">
        <v>121</v>
      </c>
      <c r="I121" s="276" t="s">
        <v>61</v>
      </c>
      <c r="J121" s="276" t="s">
        <v>718</v>
      </c>
      <c r="K121" s="302"/>
    </row>
    <row r="122" spans="2:11" ht="17.25" customHeight="1">
      <c r="B122" s="301"/>
      <c r="C122" s="278" t="s">
        <v>719</v>
      </c>
      <c r="D122" s="278"/>
      <c r="E122" s="278"/>
      <c r="F122" s="279" t="s">
        <v>720</v>
      </c>
      <c r="G122" s="280"/>
      <c r="H122" s="278"/>
      <c r="I122" s="278"/>
      <c r="J122" s="278" t="s">
        <v>721</v>
      </c>
      <c r="K122" s="302"/>
    </row>
    <row r="123" spans="2:11" ht="5.25" customHeight="1">
      <c r="B123" s="303"/>
      <c r="C123" s="281"/>
      <c r="D123" s="281"/>
      <c r="E123" s="281"/>
      <c r="F123" s="281"/>
      <c r="G123" s="264"/>
      <c r="H123" s="281"/>
      <c r="I123" s="281"/>
      <c r="J123" s="281"/>
      <c r="K123" s="304"/>
    </row>
    <row r="124" spans="2:11" ht="15" customHeight="1">
      <c r="B124" s="303"/>
      <c r="C124" s="264" t="s">
        <v>725</v>
      </c>
      <c r="D124" s="281"/>
      <c r="E124" s="281"/>
      <c r="F124" s="283" t="s">
        <v>722</v>
      </c>
      <c r="G124" s="264"/>
      <c r="H124" s="264" t="s">
        <v>761</v>
      </c>
      <c r="I124" s="264" t="s">
        <v>724</v>
      </c>
      <c r="J124" s="264">
        <v>120</v>
      </c>
      <c r="K124" s="305"/>
    </row>
    <row r="125" spans="2:11" ht="15" customHeight="1">
      <c r="B125" s="303"/>
      <c r="C125" s="264" t="s">
        <v>770</v>
      </c>
      <c r="D125" s="264"/>
      <c r="E125" s="264"/>
      <c r="F125" s="283" t="s">
        <v>722</v>
      </c>
      <c r="G125" s="264"/>
      <c r="H125" s="264" t="s">
        <v>771</v>
      </c>
      <c r="I125" s="264" t="s">
        <v>724</v>
      </c>
      <c r="J125" s="264" t="s">
        <v>772</v>
      </c>
      <c r="K125" s="305"/>
    </row>
    <row r="126" spans="2:11" ht="15" customHeight="1">
      <c r="B126" s="303"/>
      <c r="C126" s="264" t="s">
        <v>671</v>
      </c>
      <c r="D126" s="264"/>
      <c r="E126" s="264"/>
      <c r="F126" s="283" t="s">
        <v>722</v>
      </c>
      <c r="G126" s="264"/>
      <c r="H126" s="264" t="s">
        <v>773</v>
      </c>
      <c r="I126" s="264" t="s">
        <v>724</v>
      </c>
      <c r="J126" s="264" t="s">
        <v>772</v>
      </c>
      <c r="K126" s="305"/>
    </row>
    <row r="127" spans="2:11" ht="15" customHeight="1">
      <c r="B127" s="303"/>
      <c r="C127" s="264" t="s">
        <v>733</v>
      </c>
      <c r="D127" s="264"/>
      <c r="E127" s="264"/>
      <c r="F127" s="283" t="s">
        <v>728</v>
      </c>
      <c r="G127" s="264"/>
      <c r="H127" s="264" t="s">
        <v>734</v>
      </c>
      <c r="I127" s="264" t="s">
        <v>724</v>
      </c>
      <c r="J127" s="264">
        <v>15</v>
      </c>
      <c r="K127" s="305"/>
    </row>
    <row r="128" spans="2:11" ht="15" customHeight="1">
      <c r="B128" s="303"/>
      <c r="C128" s="285" t="s">
        <v>735</v>
      </c>
      <c r="D128" s="285"/>
      <c r="E128" s="285"/>
      <c r="F128" s="286" t="s">
        <v>728</v>
      </c>
      <c r="G128" s="285"/>
      <c r="H128" s="285" t="s">
        <v>736</v>
      </c>
      <c r="I128" s="285" t="s">
        <v>724</v>
      </c>
      <c r="J128" s="285">
        <v>15</v>
      </c>
      <c r="K128" s="305"/>
    </row>
    <row r="129" spans="2:11" ht="15" customHeight="1">
      <c r="B129" s="303"/>
      <c r="C129" s="285" t="s">
        <v>737</v>
      </c>
      <c r="D129" s="285"/>
      <c r="E129" s="285"/>
      <c r="F129" s="286" t="s">
        <v>728</v>
      </c>
      <c r="G129" s="285"/>
      <c r="H129" s="285" t="s">
        <v>738</v>
      </c>
      <c r="I129" s="285" t="s">
        <v>724</v>
      </c>
      <c r="J129" s="285">
        <v>20</v>
      </c>
      <c r="K129" s="305"/>
    </row>
    <row r="130" spans="2:11" ht="15" customHeight="1">
      <c r="B130" s="303"/>
      <c r="C130" s="285" t="s">
        <v>739</v>
      </c>
      <c r="D130" s="285"/>
      <c r="E130" s="285"/>
      <c r="F130" s="286" t="s">
        <v>728</v>
      </c>
      <c r="G130" s="285"/>
      <c r="H130" s="285" t="s">
        <v>740</v>
      </c>
      <c r="I130" s="285" t="s">
        <v>724</v>
      </c>
      <c r="J130" s="285">
        <v>20</v>
      </c>
      <c r="K130" s="305"/>
    </row>
    <row r="131" spans="2:11" ht="15" customHeight="1">
      <c r="B131" s="303"/>
      <c r="C131" s="264" t="s">
        <v>727</v>
      </c>
      <c r="D131" s="264"/>
      <c r="E131" s="264"/>
      <c r="F131" s="283" t="s">
        <v>728</v>
      </c>
      <c r="G131" s="264"/>
      <c r="H131" s="264" t="s">
        <v>761</v>
      </c>
      <c r="I131" s="264" t="s">
        <v>724</v>
      </c>
      <c r="J131" s="264">
        <v>50</v>
      </c>
      <c r="K131" s="305"/>
    </row>
    <row r="132" spans="2:11" ht="15" customHeight="1">
      <c r="B132" s="303"/>
      <c r="C132" s="264" t="s">
        <v>741</v>
      </c>
      <c r="D132" s="264"/>
      <c r="E132" s="264"/>
      <c r="F132" s="283" t="s">
        <v>728</v>
      </c>
      <c r="G132" s="264"/>
      <c r="H132" s="264" t="s">
        <v>761</v>
      </c>
      <c r="I132" s="264" t="s">
        <v>724</v>
      </c>
      <c r="J132" s="264">
        <v>50</v>
      </c>
      <c r="K132" s="305"/>
    </row>
    <row r="133" spans="2:11" ht="15" customHeight="1">
      <c r="B133" s="303"/>
      <c r="C133" s="264" t="s">
        <v>747</v>
      </c>
      <c r="D133" s="264"/>
      <c r="E133" s="264"/>
      <c r="F133" s="283" t="s">
        <v>728</v>
      </c>
      <c r="G133" s="264"/>
      <c r="H133" s="264" t="s">
        <v>761</v>
      </c>
      <c r="I133" s="264" t="s">
        <v>724</v>
      </c>
      <c r="J133" s="264">
        <v>50</v>
      </c>
      <c r="K133" s="305"/>
    </row>
    <row r="134" spans="2:11" ht="15" customHeight="1">
      <c r="B134" s="303"/>
      <c r="C134" s="264" t="s">
        <v>749</v>
      </c>
      <c r="D134" s="264"/>
      <c r="E134" s="264"/>
      <c r="F134" s="283" t="s">
        <v>728</v>
      </c>
      <c r="G134" s="264"/>
      <c r="H134" s="264" t="s">
        <v>761</v>
      </c>
      <c r="I134" s="264" t="s">
        <v>724</v>
      </c>
      <c r="J134" s="264">
        <v>50</v>
      </c>
      <c r="K134" s="305"/>
    </row>
    <row r="135" spans="2:11" ht="15" customHeight="1">
      <c r="B135" s="303"/>
      <c r="C135" s="264" t="s">
        <v>126</v>
      </c>
      <c r="D135" s="264"/>
      <c r="E135" s="264"/>
      <c r="F135" s="283" t="s">
        <v>728</v>
      </c>
      <c r="G135" s="264"/>
      <c r="H135" s="264" t="s">
        <v>774</v>
      </c>
      <c r="I135" s="264" t="s">
        <v>724</v>
      </c>
      <c r="J135" s="264">
        <v>255</v>
      </c>
      <c r="K135" s="305"/>
    </row>
    <row r="136" spans="2:11" ht="15" customHeight="1">
      <c r="B136" s="303"/>
      <c r="C136" s="264" t="s">
        <v>751</v>
      </c>
      <c r="D136" s="264"/>
      <c r="E136" s="264"/>
      <c r="F136" s="283" t="s">
        <v>722</v>
      </c>
      <c r="G136" s="264"/>
      <c r="H136" s="264" t="s">
        <v>775</v>
      </c>
      <c r="I136" s="264" t="s">
        <v>753</v>
      </c>
      <c r="J136" s="264"/>
      <c r="K136" s="305"/>
    </row>
    <row r="137" spans="2:11" ht="15" customHeight="1">
      <c r="B137" s="303"/>
      <c r="C137" s="264" t="s">
        <v>754</v>
      </c>
      <c r="D137" s="264"/>
      <c r="E137" s="264"/>
      <c r="F137" s="283" t="s">
        <v>722</v>
      </c>
      <c r="G137" s="264"/>
      <c r="H137" s="264" t="s">
        <v>776</v>
      </c>
      <c r="I137" s="264" t="s">
        <v>756</v>
      </c>
      <c r="J137" s="264"/>
      <c r="K137" s="305"/>
    </row>
    <row r="138" spans="2:11" ht="15" customHeight="1">
      <c r="B138" s="303"/>
      <c r="C138" s="264" t="s">
        <v>757</v>
      </c>
      <c r="D138" s="264"/>
      <c r="E138" s="264"/>
      <c r="F138" s="283" t="s">
        <v>722</v>
      </c>
      <c r="G138" s="264"/>
      <c r="H138" s="264" t="s">
        <v>757</v>
      </c>
      <c r="I138" s="264" t="s">
        <v>756</v>
      </c>
      <c r="J138" s="264"/>
      <c r="K138" s="305"/>
    </row>
    <row r="139" spans="2:11" ht="15" customHeight="1">
      <c r="B139" s="303"/>
      <c r="C139" s="264" t="s">
        <v>42</v>
      </c>
      <c r="D139" s="264"/>
      <c r="E139" s="264"/>
      <c r="F139" s="283" t="s">
        <v>722</v>
      </c>
      <c r="G139" s="264"/>
      <c r="H139" s="264" t="s">
        <v>777</v>
      </c>
      <c r="I139" s="264" t="s">
        <v>756</v>
      </c>
      <c r="J139" s="264"/>
      <c r="K139" s="305"/>
    </row>
    <row r="140" spans="2:11" ht="15" customHeight="1">
      <c r="B140" s="303"/>
      <c r="C140" s="264" t="s">
        <v>778</v>
      </c>
      <c r="D140" s="264"/>
      <c r="E140" s="264"/>
      <c r="F140" s="283" t="s">
        <v>722</v>
      </c>
      <c r="G140" s="264"/>
      <c r="H140" s="264" t="s">
        <v>779</v>
      </c>
      <c r="I140" s="264" t="s">
        <v>756</v>
      </c>
      <c r="J140" s="264"/>
      <c r="K140" s="305"/>
    </row>
    <row r="141" spans="2:11" ht="15" customHeight="1">
      <c r="B141" s="306"/>
      <c r="C141" s="307"/>
      <c r="D141" s="307"/>
      <c r="E141" s="307"/>
      <c r="F141" s="307"/>
      <c r="G141" s="307"/>
      <c r="H141" s="307"/>
      <c r="I141" s="307"/>
      <c r="J141" s="307"/>
      <c r="K141" s="308"/>
    </row>
    <row r="142" spans="2:11" ht="18.75" customHeight="1">
      <c r="B142" s="260"/>
      <c r="C142" s="260"/>
      <c r="D142" s="260"/>
      <c r="E142" s="260"/>
      <c r="F142" s="295"/>
      <c r="G142" s="260"/>
      <c r="H142" s="260"/>
      <c r="I142" s="260"/>
      <c r="J142" s="260"/>
      <c r="K142" s="260"/>
    </row>
    <row r="143" spans="2:11" ht="18.75" customHeight="1">
      <c r="B143" s="270"/>
      <c r="C143" s="270"/>
      <c r="D143" s="270"/>
      <c r="E143" s="270"/>
      <c r="F143" s="270"/>
      <c r="G143" s="270"/>
      <c r="H143" s="270"/>
      <c r="I143" s="270"/>
      <c r="J143" s="270"/>
      <c r="K143" s="270"/>
    </row>
    <row r="144" spans="2:11" ht="7.5" customHeight="1">
      <c r="B144" s="271"/>
      <c r="C144" s="272"/>
      <c r="D144" s="272"/>
      <c r="E144" s="272"/>
      <c r="F144" s="272"/>
      <c r="G144" s="272"/>
      <c r="H144" s="272"/>
      <c r="I144" s="272"/>
      <c r="J144" s="272"/>
      <c r="K144" s="273"/>
    </row>
    <row r="145" spans="2:11" ht="45" customHeight="1">
      <c r="B145" s="274"/>
      <c r="C145" s="380" t="s">
        <v>780</v>
      </c>
      <c r="D145" s="380"/>
      <c r="E145" s="380"/>
      <c r="F145" s="380"/>
      <c r="G145" s="380"/>
      <c r="H145" s="380"/>
      <c r="I145" s="380"/>
      <c r="J145" s="380"/>
      <c r="K145" s="275"/>
    </row>
    <row r="146" spans="2:11" ht="17.25" customHeight="1">
      <c r="B146" s="274"/>
      <c r="C146" s="276" t="s">
        <v>716</v>
      </c>
      <c r="D146" s="276"/>
      <c r="E146" s="276"/>
      <c r="F146" s="276" t="s">
        <v>717</v>
      </c>
      <c r="G146" s="277"/>
      <c r="H146" s="276" t="s">
        <v>121</v>
      </c>
      <c r="I146" s="276" t="s">
        <v>61</v>
      </c>
      <c r="J146" s="276" t="s">
        <v>718</v>
      </c>
      <c r="K146" s="275"/>
    </row>
    <row r="147" spans="2:11" ht="17.25" customHeight="1">
      <c r="B147" s="274"/>
      <c r="C147" s="278" t="s">
        <v>719</v>
      </c>
      <c r="D147" s="278"/>
      <c r="E147" s="278"/>
      <c r="F147" s="279" t="s">
        <v>720</v>
      </c>
      <c r="G147" s="280"/>
      <c r="H147" s="278"/>
      <c r="I147" s="278"/>
      <c r="J147" s="278" t="s">
        <v>721</v>
      </c>
      <c r="K147" s="275"/>
    </row>
    <row r="148" spans="2:11" ht="5.25" customHeight="1">
      <c r="B148" s="284"/>
      <c r="C148" s="281"/>
      <c r="D148" s="281"/>
      <c r="E148" s="281"/>
      <c r="F148" s="281"/>
      <c r="G148" s="282"/>
      <c r="H148" s="281"/>
      <c r="I148" s="281"/>
      <c r="J148" s="281"/>
      <c r="K148" s="305"/>
    </row>
    <row r="149" spans="2:11" ht="15" customHeight="1">
      <c r="B149" s="284"/>
      <c r="C149" s="309" t="s">
        <v>725</v>
      </c>
      <c r="D149" s="264"/>
      <c r="E149" s="264"/>
      <c r="F149" s="310" t="s">
        <v>722</v>
      </c>
      <c r="G149" s="264"/>
      <c r="H149" s="309" t="s">
        <v>761</v>
      </c>
      <c r="I149" s="309" t="s">
        <v>724</v>
      </c>
      <c r="J149" s="309">
        <v>120</v>
      </c>
      <c r="K149" s="305"/>
    </row>
    <row r="150" spans="2:11" ht="15" customHeight="1">
      <c r="B150" s="284"/>
      <c r="C150" s="309" t="s">
        <v>770</v>
      </c>
      <c r="D150" s="264"/>
      <c r="E150" s="264"/>
      <c r="F150" s="310" t="s">
        <v>722</v>
      </c>
      <c r="G150" s="264"/>
      <c r="H150" s="309" t="s">
        <v>781</v>
      </c>
      <c r="I150" s="309" t="s">
        <v>724</v>
      </c>
      <c r="J150" s="309" t="s">
        <v>772</v>
      </c>
      <c r="K150" s="305"/>
    </row>
    <row r="151" spans="2:11" ht="15" customHeight="1">
      <c r="B151" s="284"/>
      <c r="C151" s="309" t="s">
        <v>671</v>
      </c>
      <c r="D151" s="264"/>
      <c r="E151" s="264"/>
      <c r="F151" s="310" t="s">
        <v>722</v>
      </c>
      <c r="G151" s="264"/>
      <c r="H151" s="309" t="s">
        <v>782</v>
      </c>
      <c r="I151" s="309" t="s">
        <v>724</v>
      </c>
      <c r="J151" s="309" t="s">
        <v>772</v>
      </c>
      <c r="K151" s="305"/>
    </row>
    <row r="152" spans="2:11" ht="15" customHeight="1">
      <c r="B152" s="284"/>
      <c r="C152" s="309" t="s">
        <v>727</v>
      </c>
      <c r="D152" s="264"/>
      <c r="E152" s="264"/>
      <c r="F152" s="310" t="s">
        <v>728</v>
      </c>
      <c r="G152" s="264"/>
      <c r="H152" s="309" t="s">
        <v>761</v>
      </c>
      <c r="I152" s="309" t="s">
        <v>724</v>
      </c>
      <c r="J152" s="309">
        <v>50</v>
      </c>
      <c r="K152" s="305"/>
    </row>
    <row r="153" spans="2:11" ht="15" customHeight="1">
      <c r="B153" s="284"/>
      <c r="C153" s="309" t="s">
        <v>730</v>
      </c>
      <c r="D153" s="264"/>
      <c r="E153" s="264"/>
      <c r="F153" s="310" t="s">
        <v>722</v>
      </c>
      <c r="G153" s="264"/>
      <c r="H153" s="309" t="s">
        <v>761</v>
      </c>
      <c r="I153" s="309" t="s">
        <v>732</v>
      </c>
      <c r="J153" s="309"/>
      <c r="K153" s="305"/>
    </row>
    <row r="154" spans="2:11" ht="15" customHeight="1">
      <c r="B154" s="284"/>
      <c r="C154" s="309" t="s">
        <v>741</v>
      </c>
      <c r="D154" s="264"/>
      <c r="E154" s="264"/>
      <c r="F154" s="310" t="s">
        <v>728</v>
      </c>
      <c r="G154" s="264"/>
      <c r="H154" s="309" t="s">
        <v>761</v>
      </c>
      <c r="I154" s="309" t="s">
        <v>724</v>
      </c>
      <c r="J154" s="309">
        <v>50</v>
      </c>
      <c r="K154" s="305"/>
    </row>
    <row r="155" spans="2:11" ht="15" customHeight="1">
      <c r="B155" s="284"/>
      <c r="C155" s="309" t="s">
        <v>749</v>
      </c>
      <c r="D155" s="264"/>
      <c r="E155" s="264"/>
      <c r="F155" s="310" t="s">
        <v>728</v>
      </c>
      <c r="G155" s="264"/>
      <c r="H155" s="309" t="s">
        <v>761</v>
      </c>
      <c r="I155" s="309" t="s">
        <v>724</v>
      </c>
      <c r="J155" s="309">
        <v>50</v>
      </c>
      <c r="K155" s="305"/>
    </row>
    <row r="156" spans="2:11" ht="15" customHeight="1">
      <c r="B156" s="284"/>
      <c r="C156" s="309" t="s">
        <v>747</v>
      </c>
      <c r="D156" s="264"/>
      <c r="E156" s="264"/>
      <c r="F156" s="310" t="s">
        <v>728</v>
      </c>
      <c r="G156" s="264"/>
      <c r="H156" s="309" t="s">
        <v>761</v>
      </c>
      <c r="I156" s="309" t="s">
        <v>724</v>
      </c>
      <c r="J156" s="309">
        <v>50</v>
      </c>
      <c r="K156" s="305"/>
    </row>
    <row r="157" spans="2:11" ht="15" customHeight="1">
      <c r="B157" s="284"/>
      <c r="C157" s="309" t="s">
        <v>102</v>
      </c>
      <c r="D157" s="264"/>
      <c r="E157" s="264"/>
      <c r="F157" s="310" t="s">
        <v>722</v>
      </c>
      <c r="G157" s="264"/>
      <c r="H157" s="309" t="s">
        <v>783</v>
      </c>
      <c r="I157" s="309" t="s">
        <v>724</v>
      </c>
      <c r="J157" s="309" t="s">
        <v>784</v>
      </c>
      <c r="K157" s="305"/>
    </row>
    <row r="158" spans="2:11" ht="15" customHeight="1">
      <c r="B158" s="284"/>
      <c r="C158" s="309" t="s">
        <v>785</v>
      </c>
      <c r="D158" s="264"/>
      <c r="E158" s="264"/>
      <c r="F158" s="310" t="s">
        <v>722</v>
      </c>
      <c r="G158" s="264"/>
      <c r="H158" s="309" t="s">
        <v>786</v>
      </c>
      <c r="I158" s="309" t="s">
        <v>756</v>
      </c>
      <c r="J158" s="309"/>
      <c r="K158" s="305"/>
    </row>
    <row r="159" spans="2:11" ht="15" customHeight="1">
      <c r="B159" s="311"/>
      <c r="C159" s="293"/>
      <c r="D159" s="293"/>
      <c r="E159" s="293"/>
      <c r="F159" s="293"/>
      <c r="G159" s="293"/>
      <c r="H159" s="293"/>
      <c r="I159" s="293"/>
      <c r="J159" s="293"/>
      <c r="K159" s="312"/>
    </row>
    <row r="160" spans="2:11" ht="18.75" customHeight="1">
      <c r="B160" s="260"/>
      <c r="C160" s="264"/>
      <c r="D160" s="264"/>
      <c r="E160" s="264"/>
      <c r="F160" s="283"/>
      <c r="G160" s="264"/>
      <c r="H160" s="264"/>
      <c r="I160" s="264"/>
      <c r="J160" s="264"/>
      <c r="K160" s="260"/>
    </row>
    <row r="161" spans="2:11" ht="18.75" customHeight="1">
      <c r="B161" s="270"/>
      <c r="C161" s="270"/>
      <c r="D161" s="270"/>
      <c r="E161" s="270"/>
      <c r="F161" s="270"/>
      <c r="G161" s="270"/>
      <c r="H161" s="270"/>
      <c r="I161" s="270"/>
      <c r="J161" s="270"/>
      <c r="K161" s="270"/>
    </row>
    <row r="162" spans="2:11" ht="7.5" customHeight="1">
      <c r="B162" s="252"/>
      <c r="C162" s="253"/>
      <c r="D162" s="253"/>
      <c r="E162" s="253"/>
      <c r="F162" s="253"/>
      <c r="G162" s="253"/>
      <c r="H162" s="253"/>
      <c r="I162" s="253"/>
      <c r="J162" s="253"/>
      <c r="K162" s="254"/>
    </row>
    <row r="163" spans="2:11" ht="45" customHeight="1">
      <c r="B163" s="255"/>
      <c r="C163" s="379" t="s">
        <v>787</v>
      </c>
      <c r="D163" s="379"/>
      <c r="E163" s="379"/>
      <c r="F163" s="379"/>
      <c r="G163" s="379"/>
      <c r="H163" s="379"/>
      <c r="I163" s="379"/>
      <c r="J163" s="379"/>
      <c r="K163" s="256"/>
    </row>
    <row r="164" spans="2:11" ht="17.25" customHeight="1">
      <c r="B164" s="255"/>
      <c r="C164" s="276" t="s">
        <v>716</v>
      </c>
      <c r="D164" s="276"/>
      <c r="E164" s="276"/>
      <c r="F164" s="276" t="s">
        <v>717</v>
      </c>
      <c r="G164" s="313"/>
      <c r="H164" s="314" t="s">
        <v>121</v>
      </c>
      <c r="I164" s="314" t="s">
        <v>61</v>
      </c>
      <c r="J164" s="276" t="s">
        <v>718</v>
      </c>
      <c r="K164" s="256"/>
    </row>
    <row r="165" spans="2:11" ht="17.25" customHeight="1">
      <c r="B165" s="257"/>
      <c r="C165" s="278" t="s">
        <v>719</v>
      </c>
      <c r="D165" s="278"/>
      <c r="E165" s="278"/>
      <c r="F165" s="279" t="s">
        <v>720</v>
      </c>
      <c r="G165" s="315"/>
      <c r="H165" s="316"/>
      <c r="I165" s="316"/>
      <c r="J165" s="278" t="s">
        <v>721</v>
      </c>
      <c r="K165" s="258"/>
    </row>
    <row r="166" spans="2:11" ht="5.25" customHeight="1">
      <c r="B166" s="284"/>
      <c r="C166" s="281"/>
      <c r="D166" s="281"/>
      <c r="E166" s="281"/>
      <c r="F166" s="281"/>
      <c r="G166" s="282"/>
      <c r="H166" s="281"/>
      <c r="I166" s="281"/>
      <c r="J166" s="281"/>
      <c r="K166" s="305"/>
    </row>
    <row r="167" spans="2:11" ht="15" customHeight="1">
      <c r="B167" s="284"/>
      <c r="C167" s="264" t="s">
        <v>725</v>
      </c>
      <c r="D167" s="264"/>
      <c r="E167" s="264"/>
      <c r="F167" s="283" t="s">
        <v>722</v>
      </c>
      <c r="G167" s="264"/>
      <c r="H167" s="264" t="s">
        <v>761</v>
      </c>
      <c r="I167" s="264" t="s">
        <v>724</v>
      </c>
      <c r="J167" s="264">
        <v>120</v>
      </c>
      <c r="K167" s="305"/>
    </row>
    <row r="168" spans="2:11" ht="15" customHeight="1">
      <c r="B168" s="284"/>
      <c r="C168" s="264" t="s">
        <v>770</v>
      </c>
      <c r="D168" s="264"/>
      <c r="E168" s="264"/>
      <c r="F168" s="283" t="s">
        <v>722</v>
      </c>
      <c r="G168" s="264"/>
      <c r="H168" s="264" t="s">
        <v>771</v>
      </c>
      <c r="I168" s="264" t="s">
        <v>724</v>
      </c>
      <c r="J168" s="264" t="s">
        <v>772</v>
      </c>
      <c r="K168" s="305"/>
    </row>
    <row r="169" spans="2:11" ht="15" customHeight="1">
      <c r="B169" s="284"/>
      <c r="C169" s="264" t="s">
        <v>671</v>
      </c>
      <c r="D169" s="264"/>
      <c r="E169" s="264"/>
      <c r="F169" s="283" t="s">
        <v>722</v>
      </c>
      <c r="G169" s="264"/>
      <c r="H169" s="264" t="s">
        <v>788</v>
      </c>
      <c r="I169" s="264" t="s">
        <v>724</v>
      </c>
      <c r="J169" s="264" t="s">
        <v>772</v>
      </c>
      <c r="K169" s="305"/>
    </row>
    <row r="170" spans="2:11" ht="15" customHeight="1">
      <c r="B170" s="284"/>
      <c r="C170" s="264" t="s">
        <v>727</v>
      </c>
      <c r="D170" s="264"/>
      <c r="E170" s="264"/>
      <c r="F170" s="283" t="s">
        <v>728</v>
      </c>
      <c r="G170" s="264"/>
      <c r="H170" s="264" t="s">
        <v>788</v>
      </c>
      <c r="I170" s="264" t="s">
        <v>724</v>
      </c>
      <c r="J170" s="264">
        <v>50</v>
      </c>
      <c r="K170" s="305"/>
    </row>
    <row r="171" spans="2:11" ht="15" customHeight="1">
      <c r="B171" s="284"/>
      <c r="C171" s="264" t="s">
        <v>730</v>
      </c>
      <c r="D171" s="264"/>
      <c r="E171" s="264"/>
      <c r="F171" s="283" t="s">
        <v>722</v>
      </c>
      <c r="G171" s="264"/>
      <c r="H171" s="264" t="s">
        <v>788</v>
      </c>
      <c r="I171" s="264" t="s">
        <v>732</v>
      </c>
      <c r="J171" s="264"/>
      <c r="K171" s="305"/>
    </row>
    <row r="172" spans="2:11" ht="15" customHeight="1">
      <c r="B172" s="284"/>
      <c r="C172" s="264" t="s">
        <v>741</v>
      </c>
      <c r="D172" s="264"/>
      <c r="E172" s="264"/>
      <c r="F172" s="283" t="s">
        <v>728</v>
      </c>
      <c r="G172" s="264"/>
      <c r="H172" s="264" t="s">
        <v>788</v>
      </c>
      <c r="I172" s="264" t="s">
        <v>724</v>
      </c>
      <c r="J172" s="264">
        <v>50</v>
      </c>
      <c r="K172" s="305"/>
    </row>
    <row r="173" spans="2:11" ht="15" customHeight="1">
      <c r="B173" s="284"/>
      <c r="C173" s="264" t="s">
        <v>749</v>
      </c>
      <c r="D173" s="264"/>
      <c r="E173" s="264"/>
      <c r="F173" s="283" t="s">
        <v>728</v>
      </c>
      <c r="G173" s="264"/>
      <c r="H173" s="264" t="s">
        <v>788</v>
      </c>
      <c r="I173" s="264" t="s">
        <v>724</v>
      </c>
      <c r="J173" s="264">
        <v>50</v>
      </c>
      <c r="K173" s="305"/>
    </row>
    <row r="174" spans="2:11" ht="15" customHeight="1">
      <c r="B174" s="284"/>
      <c r="C174" s="264" t="s">
        <v>747</v>
      </c>
      <c r="D174" s="264"/>
      <c r="E174" s="264"/>
      <c r="F174" s="283" t="s">
        <v>728</v>
      </c>
      <c r="G174" s="264"/>
      <c r="H174" s="264" t="s">
        <v>788</v>
      </c>
      <c r="I174" s="264" t="s">
        <v>724</v>
      </c>
      <c r="J174" s="264">
        <v>50</v>
      </c>
      <c r="K174" s="305"/>
    </row>
    <row r="175" spans="2:11" ht="15" customHeight="1">
      <c r="B175" s="284"/>
      <c r="C175" s="264" t="s">
        <v>120</v>
      </c>
      <c r="D175" s="264"/>
      <c r="E175" s="264"/>
      <c r="F175" s="283" t="s">
        <v>722</v>
      </c>
      <c r="G175" s="264"/>
      <c r="H175" s="264" t="s">
        <v>789</v>
      </c>
      <c r="I175" s="264" t="s">
        <v>790</v>
      </c>
      <c r="J175" s="264"/>
      <c r="K175" s="305"/>
    </row>
    <row r="176" spans="2:11" ht="15" customHeight="1">
      <c r="B176" s="284"/>
      <c r="C176" s="264" t="s">
        <v>61</v>
      </c>
      <c r="D176" s="264"/>
      <c r="E176" s="264"/>
      <c r="F176" s="283" t="s">
        <v>722</v>
      </c>
      <c r="G176" s="264"/>
      <c r="H176" s="264" t="s">
        <v>791</v>
      </c>
      <c r="I176" s="264" t="s">
        <v>792</v>
      </c>
      <c r="J176" s="264">
        <v>1</v>
      </c>
      <c r="K176" s="305"/>
    </row>
    <row r="177" spans="2:11" ht="15" customHeight="1">
      <c r="B177" s="284"/>
      <c r="C177" s="264" t="s">
        <v>57</v>
      </c>
      <c r="D177" s="264"/>
      <c r="E177" s="264"/>
      <c r="F177" s="283" t="s">
        <v>722</v>
      </c>
      <c r="G177" s="264"/>
      <c r="H177" s="264" t="s">
        <v>793</v>
      </c>
      <c r="I177" s="264" t="s">
        <v>724</v>
      </c>
      <c r="J177" s="264">
        <v>20</v>
      </c>
      <c r="K177" s="305"/>
    </row>
    <row r="178" spans="2:11" ht="15" customHeight="1">
      <c r="B178" s="284"/>
      <c r="C178" s="264" t="s">
        <v>121</v>
      </c>
      <c r="D178" s="264"/>
      <c r="E178" s="264"/>
      <c r="F178" s="283" t="s">
        <v>722</v>
      </c>
      <c r="G178" s="264"/>
      <c r="H178" s="264" t="s">
        <v>794</v>
      </c>
      <c r="I178" s="264" t="s">
        <v>724</v>
      </c>
      <c r="J178" s="264">
        <v>255</v>
      </c>
      <c r="K178" s="305"/>
    </row>
    <row r="179" spans="2:11" ht="15" customHeight="1">
      <c r="B179" s="284"/>
      <c r="C179" s="264" t="s">
        <v>122</v>
      </c>
      <c r="D179" s="264"/>
      <c r="E179" s="264"/>
      <c r="F179" s="283" t="s">
        <v>722</v>
      </c>
      <c r="G179" s="264"/>
      <c r="H179" s="264" t="s">
        <v>687</v>
      </c>
      <c r="I179" s="264" t="s">
        <v>724</v>
      </c>
      <c r="J179" s="264">
        <v>10</v>
      </c>
      <c r="K179" s="305"/>
    </row>
    <row r="180" spans="2:11" ht="15" customHeight="1">
      <c r="B180" s="284"/>
      <c r="C180" s="264" t="s">
        <v>123</v>
      </c>
      <c r="D180" s="264"/>
      <c r="E180" s="264"/>
      <c r="F180" s="283" t="s">
        <v>722</v>
      </c>
      <c r="G180" s="264"/>
      <c r="H180" s="264" t="s">
        <v>795</v>
      </c>
      <c r="I180" s="264" t="s">
        <v>756</v>
      </c>
      <c r="J180" s="264"/>
      <c r="K180" s="305"/>
    </row>
    <row r="181" spans="2:11" ht="15" customHeight="1">
      <c r="B181" s="284"/>
      <c r="C181" s="264" t="s">
        <v>796</v>
      </c>
      <c r="D181" s="264"/>
      <c r="E181" s="264"/>
      <c r="F181" s="283" t="s">
        <v>722</v>
      </c>
      <c r="G181" s="264"/>
      <c r="H181" s="264" t="s">
        <v>797</v>
      </c>
      <c r="I181" s="264" t="s">
        <v>756</v>
      </c>
      <c r="J181" s="264"/>
      <c r="K181" s="305"/>
    </row>
    <row r="182" spans="2:11" ht="15" customHeight="1">
      <c r="B182" s="284"/>
      <c r="C182" s="264" t="s">
        <v>785</v>
      </c>
      <c r="D182" s="264"/>
      <c r="E182" s="264"/>
      <c r="F182" s="283" t="s">
        <v>722</v>
      </c>
      <c r="G182" s="264"/>
      <c r="H182" s="264" t="s">
        <v>798</v>
      </c>
      <c r="I182" s="264" t="s">
        <v>756</v>
      </c>
      <c r="J182" s="264"/>
      <c r="K182" s="305"/>
    </row>
    <row r="183" spans="2:11" ht="15" customHeight="1">
      <c r="B183" s="284"/>
      <c r="C183" s="264" t="s">
        <v>125</v>
      </c>
      <c r="D183" s="264"/>
      <c r="E183" s="264"/>
      <c r="F183" s="283" t="s">
        <v>728</v>
      </c>
      <c r="G183" s="264"/>
      <c r="H183" s="264" t="s">
        <v>799</v>
      </c>
      <c r="I183" s="264" t="s">
        <v>724</v>
      </c>
      <c r="J183" s="264">
        <v>50</v>
      </c>
      <c r="K183" s="305"/>
    </row>
    <row r="184" spans="2:11" ht="15" customHeight="1">
      <c r="B184" s="284"/>
      <c r="C184" s="264" t="s">
        <v>800</v>
      </c>
      <c r="D184" s="264"/>
      <c r="E184" s="264"/>
      <c r="F184" s="283" t="s">
        <v>728</v>
      </c>
      <c r="G184" s="264"/>
      <c r="H184" s="264" t="s">
        <v>801</v>
      </c>
      <c r="I184" s="264" t="s">
        <v>802</v>
      </c>
      <c r="J184" s="264"/>
      <c r="K184" s="305"/>
    </row>
    <row r="185" spans="2:11" ht="15" customHeight="1">
      <c r="B185" s="284"/>
      <c r="C185" s="264" t="s">
        <v>803</v>
      </c>
      <c r="D185" s="264"/>
      <c r="E185" s="264"/>
      <c r="F185" s="283" t="s">
        <v>728</v>
      </c>
      <c r="G185" s="264"/>
      <c r="H185" s="264" t="s">
        <v>804</v>
      </c>
      <c r="I185" s="264" t="s">
        <v>802</v>
      </c>
      <c r="J185" s="264"/>
      <c r="K185" s="305"/>
    </row>
    <row r="186" spans="2:11" ht="15" customHeight="1">
      <c r="B186" s="284"/>
      <c r="C186" s="264" t="s">
        <v>805</v>
      </c>
      <c r="D186" s="264"/>
      <c r="E186" s="264"/>
      <c r="F186" s="283" t="s">
        <v>728</v>
      </c>
      <c r="G186" s="264"/>
      <c r="H186" s="264" t="s">
        <v>806</v>
      </c>
      <c r="I186" s="264" t="s">
        <v>802</v>
      </c>
      <c r="J186" s="264"/>
      <c r="K186" s="305"/>
    </row>
    <row r="187" spans="2:11" ht="15" customHeight="1">
      <c r="B187" s="284"/>
      <c r="C187" s="317" t="s">
        <v>807</v>
      </c>
      <c r="D187" s="264"/>
      <c r="E187" s="264"/>
      <c r="F187" s="283" t="s">
        <v>728</v>
      </c>
      <c r="G187" s="264"/>
      <c r="H187" s="264" t="s">
        <v>808</v>
      </c>
      <c r="I187" s="264" t="s">
        <v>809</v>
      </c>
      <c r="J187" s="318" t="s">
        <v>810</v>
      </c>
      <c r="K187" s="305"/>
    </row>
    <row r="188" spans="2:11" ht="15" customHeight="1">
      <c r="B188" s="284"/>
      <c r="C188" s="269" t="s">
        <v>46</v>
      </c>
      <c r="D188" s="264"/>
      <c r="E188" s="264"/>
      <c r="F188" s="283" t="s">
        <v>722</v>
      </c>
      <c r="G188" s="264"/>
      <c r="H188" s="260" t="s">
        <v>811</v>
      </c>
      <c r="I188" s="264" t="s">
        <v>812</v>
      </c>
      <c r="J188" s="264"/>
      <c r="K188" s="305"/>
    </row>
    <row r="189" spans="2:11" ht="15" customHeight="1">
      <c r="B189" s="284"/>
      <c r="C189" s="269" t="s">
        <v>813</v>
      </c>
      <c r="D189" s="264"/>
      <c r="E189" s="264"/>
      <c r="F189" s="283" t="s">
        <v>722</v>
      </c>
      <c r="G189" s="264"/>
      <c r="H189" s="264" t="s">
        <v>814</v>
      </c>
      <c r="I189" s="264" t="s">
        <v>756</v>
      </c>
      <c r="J189" s="264"/>
      <c r="K189" s="305"/>
    </row>
    <row r="190" spans="2:11" ht="15" customHeight="1">
      <c r="B190" s="284"/>
      <c r="C190" s="269" t="s">
        <v>815</v>
      </c>
      <c r="D190" s="264"/>
      <c r="E190" s="264"/>
      <c r="F190" s="283" t="s">
        <v>722</v>
      </c>
      <c r="G190" s="264"/>
      <c r="H190" s="264" t="s">
        <v>816</v>
      </c>
      <c r="I190" s="264" t="s">
        <v>756</v>
      </c>
      <c r="J190" s="264"/>
      <c r="K190" s="305"/>
    </row>
    <row r="191" spans="2:11" ht="15" customHeight="1">
      <c r="B191" s="284"/>
      <c r="C191" s="269" t="s">
        <v>817</v>
      </c>
      <c r="D191" s="264"/>
      <c r="E191" s="264"/>
      <c r="F191" s="283" t="s">
        <v>728</v>
      </c>
      <c r="G191" s="264"/>
      <c r="H191" s="264" t="s">
        <v>818</v>
      </c>
      <c r="I191" s="264" t="s">
        <v>756</v>
      </c>
      <c r="J191" s="264"/>
      <c r="K191" s="305"/>
    </row>
    <row r="192" spans="2:11" ht="15" customHeight="1">
      <c r="B192" s="311"/>
      <c r="C192" s="319"/>
      <c r="D192" s="293"/>
      <c r="E192" s="293"/>
      <c r="F192" s="293"/>
      <c r="G192" s="293"/>
      <c r="H192" s="293"/>
      <c r="I192" s="293"/>
      <c r="J192" s="293"/>
      <c r="K192" s="312"/>
    </row>
    <row r="193" spans="2:11" ht="18.75" customHeight="1">
      <c r="B193" s="260"/>
      <c r="C193" s="264"/>
      <c r="D193" s="264"/>
      <c r="E193" s="264"/>
      <c r="F193" s="283"/>
      <c r="G193" s="264"/>
      <c r="H193" s="264"/>
      <c r="I193" s="264"/>
      <c r="J193" s="264"/>
      <c r="K193" s="260"/>
    </row>
    <row r="194" spans="2:11" ht="18.75" customHeight="1">
      <c r="B194" s="260"/>
      <c r="C194" s="264"/>
      <c r="D194" s="264"/>
      <c r="E194" s="264"/>
      <c r="F194" s="283"/>
      <c r="G194" s="264"/>
      <c r="H194" s="264"/>
      <c r="I194" s="264"/>
      <c r="J194" s="264"/>
      <c r="K194" s="260"/>
    </row>
    <row r="195" spans="2:11" ht="18.75" customHeight="1">
      <c r="B195" s="270"/>
      <c r="C195" s="270"/>
      <c r="D195" s="270"/>
      <c r="E195" s="270"/>
      <c r="F195" s="270"/>
      <c r="G195" s="270"/>
      <c r="H195" s="270"/>
      <c r="I195" s="270"/>
      <c r="J195" s="270"/>
      <c r="K195" s="270"/>
    </row>
    <row r="196" spans="2:11">
      <c r="B196" s="252"/>
      <c r="C196" s="253"/>
      <c r="D196" s="253"/>
      <c r="E196" s="253"/>
      <c r="F196" s="253"/>
      <c r="G196" s="253"/>
      <c r="H196" s="253"/>
      <c r="I196" s="253"/>
      <c r="J196" s="253"/>
      <c r="K196" s="254"/>
    </row>
    <row r="197" spans="2:11" ht="22.2">
      <c r="B197" s="255"/>
      <c r="C197" s="379" t="s">
        <v>819</v>
      </c>
      <c r="D197" s="379"/>
      <c r="E197" s="379"/>
      <c r="F197" s="379"/>
      <c r="G197" s="379"/>
      <c r="H197" s="379"/>
      <c r="I197" s="379"/>
      <c r="J197" s="379"/>
      <c r="K197" s="256"/>
    </row>
    <row r="198" spans="2:11" ht="25.5" customHeight="1">
      <c r="B198" s="255"/>
      <c r="C198" s="320" t="s">
        <v>820</v>
      </c>
      <c r="D198" s="320"/>
      <c r="E198" s="320"/>
      <c r="F198" s="320" t="s">
        <v>821</v>
      </c>
      <c r="G198" s="321"/>
      <c r="H198" s="378" t="s">
        <v>822</v>
      </c>
      <c r="I198" s="378"/>
      <c r="J198" s="378"/>
      <c r="K198" s="256"/>
    </row>
    <row r="199" spans="2:11" ht="5.25" customHeight="1">
      <c r="B199" s="284"/>
      <c r="C199" s="281"/>
      <c r="D199" s="281"/>
      <c r="E199" s="281"/>
      <c r="F199" s="281"/>
      <c r="G199" s="264"/>
      <c r="H199" s="281"/>
      <c r="I199" s="281"/>
      <c r="J199" s="281"/>
      <c r="K199" s="305"/>
    </row>
    <row r="200" spans="2:11" ht="15" customHeight="1">
      <c r="B200" s="284"/>
      <c r="C200" s="264" t="s">
        <v>812</v>
      </c>
      <c r="D200" s="264"/>
      <c r="E200" s="264"/>
      <c r="F200" s="283" t="s">
        <v>47</v>
      </c>
      <c r="G200" s="264"/>
      <c r="H200" s="376" t="s">
        <v>823</v>
      </c>
      <c r="I200" s="376"/>
      <c r="J200" s="376"/>
      <c r="K200" s="305"/>
    </row>
    <row r="201" spans="2:11" ht="15" customHeight="1">
      <c r="B201" s="284"/>
      <c r="C201" s="290"/>
      <c r="D201" s="264"/>
      <c r="E201" s="264"/>
      <c r="F201" s="283" t="s">
        <v>48</v>
      </c>
      <c r="G201" s="264"/>
      <c r="H201" s="376" t="s">
        <v>824</v>
      </c>
      <c r="I201" s="376"/>
      <c r="J201" s="376"/>
      <c r="K201" s="305"/>
    </row>
    <row r="202" spans="2:11" ht="15" customHeight="1">
      <c r="B202" s="284"/>
      <c r="C202" s="290"/>
      <c r="D202" s="264"/>
      <c r="E202" s="264"/>
      <c r="F202" s="283" t="s">
        <v>51</v>
      </c>
      <c r="G202" s="264"/>
      <c r="H202" s="376" t="s">
        <v>825</v>
      </c>
      <c r="I202" s="376"/>
      <c r="J202" s="376"/>
      <c r="K202" s="305"/>
    </row>
    <row r="203" spans="2:11" ht="15" customHeight="1">
      <c r="B203" s="284"/>
      <c r="C203" s="264"/>
      <c r="D203" s="264"/>
      <c r="E203" s="264"/>
      <c r="F203" s="283" t="s">
        <v>49</v>
      </c>
      <c r="G203" s="264"/>
      <c r="H203" s="376" t="s">
        <v>826</v>
      </c>
      <c r="I203" s="376"/>
      <c r="J203" s="376"/>
      <c r="K203" s="305"/>
    </row>
    <row r="204" spans="2:11" ht="15" customHeight="1">
      <c r="B204" s="284"/>
      <c r="C204" s="264"/>
      <c r="D204" s="264"/>
      <c r="E204" s="264"/>
      <c r="F204" s="283" t="s">
        <v>50</v>
      </c>
      <c r="G204" s="264"/>
      <c r="H204" s="376" t="s">
        <v>827</v>
      </c>
      <c r="I204" s="376"/>
      <c r="J204" s="376"/>
      <c r="K204" s="305"/>
    </row>
    <row r="205" spans="2:11" ht="15" customHeight="1">
      <c r="B205" s="284"/>
      <c r="C205" s="264"/>
      <c r="D205" s="264"/>
      <c r="E205" s="264"/>
      <c r="F205" s="283"/>
      <c r="G205" s="264"/>
      <c r="H205" s="264"/>
      <c r="I205" s="264"/>
      <c r="J205" s="264"/>
      <c r="K205" s="305"/>
    </row>
    <row r="206" spans="2:11" ht="15" customHeight="1">
      <c r="B206" s="284"/>
      <c r="C206" s="264" t="s">
        <v>768</v>
      </c>
      <c r="D206" s="264"/>
      <c r="E206" s="264"/>
      <c r="F206" s="283" t="s">
        <v>83</v>
      </c>
      <c r="G206" s="264"/>
      <c r="H206" s="376" t="s">
        <v>828</v>
      </c>
      <c r="I206" s="376"/>
      <c r="J206" s="376"/>
      <c r="K206" s="305"/>
    </row>
    <row r="207" spans="2:11" ht="15" customHeight="1">
      <c r="B207" s="284"/>
      <c r="C207" s="290"/>
      <c r="D207" s="264"/>
      <c r="E207" s="264"/>
      <c r="F207" s="283" t="s">
        <v>665</v>
      </c>
      <c r="G207" s="264"/>
      <c r="H207" s="376" t="s">
        <v>666</v>
      </c>
      <c r="I207" s="376"/>
      <c r="J207" s="376"/>
      <c r="K207" s="305"/>
    </row>
    <row r="208" spans="2:11" ht="15" customHeight="1">
      <c r="B208" s="284"/>
      <c r="C208" s="264"/>
      <c r="D208" s="264"/>
      <c r="E208" s="264"/>
      <c r="F208" s="283" t="s">
        <v>663</v>
      </c>
      <c r="G208" s="264"/>
      <c r="H208" s="376" t="s">
        <v>829</v>
      </c>
      <c r="I208" s="376"/>
      <c r="J208" s="376"/>
      <c r="K208" s="305"/>
    </row>
    <row r="209" spans="2:11" ht="15" customHeight="1">
      <c r="B209" s="322"/>
      <c r="C209" s="290"/>
      <c r="D209" s="290"/>
      <c r="E209" s="290"/>
      <c r="F209" s="283" t="s">
        <v>667</v>
      </c>
      <c r="G209" s="269"/>
      <c r="H209" s="377" t="s">
        <v>668</v>
      </c>
      <c r="I209" s="377"/>
      <c r="J209" s="377"/>
      <c r="K209" s="323"/>
    </row>
    <row r="210" spans="2:11" ht="15" customHeight="1">
      <c r="B210" s="322"/>
      <c r="C210" s="290"/>
      <c r="D210" s="290"/>
      <c r="E210" s="290"/>
      <c r="F210" s="283" t="s">
        <v>669</v>
      </c>
      <c r="G210" s="269"/>
      <c r="H210" s="377" t="s">
        <v>830</v>
      </c>
      <c r="I210" s="377"/>
      <c r="J210" s="377"/>
      <c r="K210" s="323"/>
    </row>
    <row r="211" spans="2:11" ht="15" customHeight="1">
      <c r="B211" s="322"/>
      <c r="C211" s="290"/>
      <c r="D211" s="290"/>
      <c r="E211" s="290"/>
      <c r="F211" s="324"/>
      <c r="G211" s="269"/>
      <c r="H211" s="325"/>
      <c r="I211" s="325"/>
      <c r="J211" s="325"/>
      <c r="K211" s="323"/>
    </row>
    <row r="212" spans="2:11" ht="15" customHeight="1">
      <c r="B212" s="322"/>
      <c r="C212" s="264" t="s">
        <v>792</v>
      </c>
      <c r="D212" s="290"/>
      <c r="E212" s="290"/>
      <c r="F212" s="283">
        <v>1</v>
      </c>
      <c r="G212" s="269"/>
      <c r="H212" s="377" t="s">
        <v>831</v>
      </c>
      <c r="I212" s="377"/>
      <c r="J212" s="377"/>
      <c r="K212" s="323"/>
    </row>
    <row r="213" spans="2:11" ht="15" customHeight="1">
      <c r="B213" s="322"/>
      <c r="C213" s="290"/>
      <c r="D213" s="290"/>
      <c r="E213" s="290"/>
      <c r="F213" s="283">
        <v>2</v>
      </c>
      <c r="G213" s="269"/>
      <c r="H213" s="377" t="s">
        <v>832</v>
      </c>
      <c r="I213" s="377"/>
      <c r="J213" s="377"/>
      <c r="K213" s="323"/>
    </row>
    <row r="214" spans="2:11" ht="15" customHeight="1">
      <c r="B214" s="322"/>
      <c r="C214" s="290"/>
      <c r="D214" s="290"/>
      <c r="E214" s="290"/>
      <c r="F214" s="283">
        <v>3</v>
      </c>
      <c r="G214" s="269"/>
      <c r="H214" s="377" t="s">
        <v>833</v>
      </c>
      <c r="I214" s="377"/>
      <c r="J214" s="377"/>
      <c r="K214" s="323"/>
    </row>
    <row r="215" spans="2:11" ht="15" customHeight="1">
      <c r="B215" s="322"/>
      <c r="C215" s="290"/>
      <c r="D215" s="290"/>
      <c r="E215" s="290"/>
      <c r="F215" s="283">
        <v>4</v>
      </c>
      <c r="G215" s="269"/>
      <c r="H215" s="377" t="s">
        <v>834</v>
      </c>
      <c r="I215" s="377"/>
      <c r="J215" s="377"/>
      <c r="K215" s="323"/>
    </row>
    <row r="216" spans="2:11" ht="12.75" customHeight="1">
      <c r="B216" s="326"/>
      <c r="C216" s="327"/>
      <c r="D216" s="327"/>
      <c r="E216" s="327"/>
      <c r="F216" s="327"/>
      <c r="G216" s="327"/>
      <c r="H216" s="327"/>
      <c r="I216" s="327"/>
      <c r="J216" s="327"/>
      <c r="K216" s="328"/>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101.1 - LC Mumlavská -...</vt:lpstr>
      <vt:lpstr>SO 101.2 - LC Mumlavská -...</vt:lpstr>
      <vt:lpstr>SO 101.3 - LC Mumlavská -...</vt:lpstr>
      <vt:lpstr>Pokyny pro vyplnění</vt:lpstr>
      <vt:lpstr>'Rekapitulace stavby'!Názvy_tisku</vt:lpstr>
      <vt:lpstr>'SO 101.1 - LC Mumlavská -...'!Názvy_tisku</vt:lpstr>
      <vt:lpstr>'SO 101.2 - LC Mumlavská -...'!Názvy_tisku</vt:lpstr>
      <vt:lpstr>'SO 101.3 - LC Mumlavská -...'!Názvy_tisku</vt:lpstr>
      <vt:lpstr>'Pokyny pro vyplnění'!Oblast_tisku</vt:lpstr>
      <vt:lpstr>'Rekapitulace stavby'!Oblast_tisku</vt:lpstr>
      <vt:lpstr>'SO 101.1 - LC Mumlavská -...'!Oblast_tisku</vt:lpstr>
      <vt:lpstr>'SO 101.2 - LC Mumlavská -...'!Oblast_tisku</vt:lpstr>
      <vt:lpstr>'SO 101.3 - LC Mumlavská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MACHEK\Jan Machek</dc:creator>
  <cp:lastModifiedBy>rbraunova</cp:lastModifiedBy>
  <dcterms:created xsi:type="dcterms:W3CDTF">2017-09-08T12:58:19Z</dcterms:created>
  <dcterms:modified xsi:type="dcterms:W3CDTF">2018-02-21T19:43:08Z</dcterms:modified>
</cp:coreProperties>
</file>